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635" windowHeight="13800" activeTab="1"/>
  </bookViews>
  <sheets>
    <sheet name="2013" sheetId="1" r:id="rId1"/>
    <sheet name="2013 (м)" sheetId="2" r:id="rId2"/>
  </sheets>
  <externalReferences>
    <externalReference r:id="rId5"/>
  </externalReferences>
  <definedNames>
    <definedName name="_xlnm.Print_Area" localSheetId="0">'2013'!$A$1:$H$38</definedName>
    <definedName name="_xlnm.Print_Area" localSheetId="1">'2013 (м)'!$A$1:$H$33</definedName>
  </definedNames>
  <calcPr fullCalcOnLoad="1"/>
</workbook>
</file>

<file path=xl/sharedStrings.xml><?xml version="1.0" encoding="utf-8"?>
<sst xmlns="http://schemas.openxmlformats.org/spreadsheetml/2006/main" count="80" uniqueCount="38">
  <si>
    <t>Отчет о выполнении баланса электрической энергии в сети ВН, СН1, СН11 и НН     ОАО "Петродворцовая электросеть" за  2013 г.</t>
  </si>
  <si>
    <t/>
  </si>
  <si>
    <t>МВтч</t>
  </si>
  <si>
    <t>п.п.</t>
  </si>
  <si>
    <t>Показатели</t>
  </si>
  <si>
    <t>Всего</t>
  </si>
  <si>
    <t>ВН</t>
  </si>
  <si>
    <t>СН1</t>
  </si>
  <si>
    <t>СН11</t>
  </si>
  <si>
    <t>НН</t>
  </si>
  <si>
    <t>1.</t>
  </si>
  <si>
    <t xml:space="preserve">Поступление эл.энергии в сеть, ВСЕГО </t>
  </si>
  <si>
    <t>1.1.</t>
  </si>
  <si>
    <t>из смежной сети, всего</t>
  </si>
  <si>
    <t>в том числе из сети</t>
  </si>
  <si>
    <t>1.2.</t>
  </si>
  <si>
    <t>в т.ч.                                                                                            от электростанций ПЭ (ЭСО)</t>
  </si>
  <si>
    <t>1.3.</t>
  </si>
  <si>
    <t>от АО "Ленэнерго"</t>
  </si>
  <si>
    <t>1.4.</t>
  </si>
  <si>
    <t>от ОАО "СПбЭС"</t>
  </si>
  <si>
    <t>2.</t>
  </si>
  <si>
    <t xml:space="preserve">Потери электроэнергии в сети </t>
  </si>
  <si>
    <t>то же в % (п.1.1./п 1.3.)</t>
  </si>
  <si>
    <t>2.1</t>
  </si>
  <si>
    <t>потери, отнесенные на сальдированный переток электрической энергии потребителям 
ООО "ЭНЕРГИЯ ХОЛДИНГ"</t>
  </si>
  <si>
    <t>2.2</t>
  </si>
  <si>
    <t>потери, отнесенные на сальдированный переток электрической энергии потребителям 
ОАО "Петербургская сбытовая компания"</t>
  </si>
  <si>
    <t>3.</t>
  </si>
  <si>
    <t>Расход электроэнергии на производственные и хозяйственные нужды</t>
  </si>
  <si>
    <t>4.</t>
  </si>
  <si>
    <t>Полезный отпуск из сети</t>
  </si>
  <si>
    <t>4.1.</t>
  </si>
  <si>
    <t>в т.ч. собственным потребителям ЭСО</t>
  </si>
  <si>
    <t>из них:</t>
  </si>
  <si>
    <t>ООО "ЭНЕРГИЯ ХОЛДИНГ"</t>
  </si>
  <si>
    <t>ОАО "ПСК"</t>
  </si>
  <si>
    <t>Отчет о выполнении баланса электрической мощности в сети ВН, СН1, СН11 и НН     ОАО "Петродворцовая электросеть" за  2013 г.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</si>
</sst>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0_р_._-;\-* #,##0.000_р_._-;_-* &quot;-&quot;??_р_._-;_-@_-"/>
    <numFmt numFmtId="166" formatCode="_-* #,##0.0_р_._-;\-* #,##0.0_р_._-;_-* &quot;-&quot;??_р_._-;_-@_-"/>
    <numFmt numFmtId="167" formatCode="_-* #,##0_р_._-;\-* #,##0_р_._-;_-* &quot;-&quot;??_р_._-;_-@_-"/>
    <numFmt numFmtId="168" formatCode="0.0%"/>
    <numFmt numFmtId="169" formatCode="_-* #,##0.000_р_._-;\-* #,##0.000_р_._-;_-* &quot;-&quot;???_р_._-;_-@_-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_-* #,##0.00_р_._-;\-* #,##0.00_р_._-;_-* &quot;-&quot;???_р_._-;_-@_-"/>
    <numFmt numFmtId="176" formatCode="_-* #,##0.0_р_._-;\-* #,##0.0_р_._-;_-* &quot;-&quot;???_р_._-;_-@_-"/>
    <numFmt numFmtId="177" formatCode="_(* #,##0.00_);_(* \(#,##0.00\);_(* &quot;-&quot;??_);_(@_)"/>
    <numFmt numFmtId="178" formatCode="0.00000"/>
    <numFmt numFmtId="179" formatCode="0.0000"/>
    <numFmt numFmtId="180" formatCode="0.000"/>
    <numFmt numFmtId="181" formatCode="0.0"/>
    <numFmt numFmtId="182" formatCode="_-* #,##0.0_р_._-;\-* #,##0.0_р_._-;_-* &quot;-&quot;?_р_._-;_-@_-"/>
    <numFmt numFmtId="183" formatCode="0.000%"/>
    <numFmt numFmtId="184" formatCode="0.0000%"/>
    <numFmt numFmtId="185" formatCode="0.00000%"/>
    <numFmt numFmtId="186" formatCode="[$-FC19]d\ mmmm\ yyyy\ &quot;г.&quot;"/>
    <numFmt numFmtId="187" formatCode="[$-419]mmmm\ yyyy;@"/>
    <numFmt numFmtId="188" formatCode="mmm/yyyy"/>
    <numFmt numFmtId="189" formatCode="0.0000000"/>
    <numFmt numFmtId="190" formatCode="0.000000"/>
    <numFmt numFmtId="191" formatCode="_-* #,##0.00000_р_._-;\-* #,##0.00000_р_._-;_-* &quot;-&quot;???_р_._-;_-@_-"/>
    <numFmt numFmtId="192" formatCode="_-* #,##0.0000_р_._-;\-* #,##0.0000_р_._-;_-* &quot;-&quot;??_р_._-;_-@_-"/>
    <numFmt numFmtId="193" formatCode="_(* #,##0.000_);_(* \(#,##0.000\);_(* &quot;-&quot;??_);_(@_)"/>
    <numFmt numFmtId="194" formatCode="_-* #,##0.000000_р_._-;\-* #,##0.000000_р_._-;_-* &quot;-&quot;??????_р_._-;_-@_-"/>
  </numFmts>
  <fonts count="11">
    <font>
      <sz val="10"/>
      <name val="Arial Cyr"/>
      <family val="0"/>
    </font>
    <font>
      <sz val="10"/>
      <name val="Helv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 CYR"/>
      <family val="1"/>
    </font>
    <font>
      <sz val="10.5"/>
      <name val="Times New Roman CYR"/>
      <family val="1"/>
    </font>
    <font>
      <sz val="10.5"/>
      <name val="Times New Roman"/>
      <family val="1"/>
    </font>
    <font>
      <sz val="10"/>
      <name val="Times New Roman"/>
      <family val="1"/>
    </font>
    <font>
      <i/>
      <sz val="10.5"/>
      <name val="Times New Roman"/>
      <family val="1"/>
    </font>
    <font>
      <b/>
      <sz val="10"/>
      <name val="Arial Cyr"/>
      <family val="0"/>
    </font>
    <font>
      <sz val="8"/>
      <color indexed="10"/>
      <name val="Arial Cyr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right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top"/>
      <protection/>
    </xf>
    <xf numFmtId="0" fontId="4" fillId="0" borderId="8" xfId="0" applyNumberFormat="1" applyFont="1" applyFill="1" applyBorder="1" applyAlignment="1" applyProtection="1">
      <alignment horizontal="center" vertical="top" wrapText="1"/>
      <protection/>
    </xf>
    <xf numFmtId="0" fontId="4" fillId="0" borderId="9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wrapText="1"/>
    </xf>
    <xf numFmtId="170" fontId="4" fillId="0" borderId="11" xfId="0" applyNumberFormat="1" applyFont="1" applyFill="1" applyBorder="1" applyAlignment="1">
      <alignment/>
    </xf>
    <xf numFmtId="170" fontId="4" fillId="0" borderId="13" xfId="0" applyNumberFormat="1" applyFont="1" applyFill="1" applyBorder="1" applyAlignment="1">
      <alignment/>
    </xf>
    <xf numFmtId="0" fontId="6" fillId="0" borderId="14" xfId="0" applyFont="1" applyFill="1" applyBorder="1" applyAlignment="1">
      <alignment wrapText="1"/>
    </xf>
    <xf numFmtId="170" fontId="0" fillId="0" borderId="0" xfId="0" applyNumberFormat="1" applyAlignment="1">
      <alignment/>
    </xf>
    <xf numFmtId="10" fontId="7" fillId="0" borderId="11" xfId="19" applyNumberFormat="1" applyFont="1" applyFill="1" applyBorder="1" applyAlignment="1">
      <alignment/>
    </xf>
    <xf numFmtId="10" fontId="0" fillId="0" borderId="0" xfId="0" applyNumberFormat="1" applyBorder="1" applyAlignment="1">
      <alignment/>
    </xf>
    <xf numFmtId="49" fontId="5" fillId="0" borderId="11" xfId="0" applyNumberFormat="1" applyFont="1" applyBorder="1" applyAlignment="1">
      <alignment horizontal="center" wrapText="1"/>
    </xf>
    <xf numFmtId="0" fontId="6" fillId="0" borderId="12" xfId="0" applyFont="1" applyBorder="1" applyAlignment="1">
      <alignment wrapText="1"/>
    </xf>
    <xf numFmtId="10" fontId="0" fillId="0" borderId="0" xfId="0" applyNumberFormat="1" applyAlignment="1">
      <alignment/>
    </xf>
    <xf numFmtId="170" fontId="7" fillId="0" borderId="11" xfId="19" applyNumberFormat="1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3" xfId="0" applyNumberFormat="1" applyFont="1" applyFill="1" applyBorder="1" applyAlignment="1">
      <alignment/>
    </xf>
    <xf numFmtId="170" fontId="4" fillId="0" borderId="16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169" fontId="4" fillId="0" borderId="0" xfId="0" applyNumberFormat="1" applyFont="1" applyAlignment="1">
      <alignment/>
    </xf>
    <xf numFmtId="191" fontId="1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170" fontId="4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70" fontId="0" fillId="0" borderId="0" xfId="0" applyNumberFormat="1" applyBorder="1" applyAlignment="1">
      <alignment/>
    </xf>
    <xf numFmtId="169" fontId="4" fillId="0" borderId="0" xfId="0" applyNumberFormat="1" applyFont="1" applyBorder="1" applyAlignment="1">
      <alignment/>
    </xf>
    <xf numFmtId="191" fontId="10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170" fontId="0" fillId="0" borderId="0" xfId="0" applyNumberFormat="1" applyFont="1" applyBorder="1" applyAlignment="1">
      <alignment/>
    </xf>
    <xf numFmtId="170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Fill="1" applyBorder="1" applyAlignment="1">
      <alignment wrapText="1"/>
    </xf>
    <xf numFmtId="0" fontId="0" fillId="0" borderId="17" xfId="0" applyFont="1" applyFill="1" applyBorder="1" applyAlignment="1">
      <alignment/>
    </xf>
    <xf numFmtId="0" fontId="6" fillId="0" borderId="6" xfId="0" applyFont="1" applyFill="1" applyBorder="1" applyAlignment="1">
      <alignment wrapText="1"/>
    </xf>
    <xf numFmtId="10" fontId="7" fillId="0" borderId="13" xfId="19" applyNumberFormat="1" applyFont="1" applyFill="1" applyBorder="1" applyAlignment="1">
      <alignment/>
    </xf>
    <xf numFmtId="0" fontId="3" fillId="0" borderId="0" xfId="18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urrency" xfId="16"/>
    <cellStyle name="Currency [0]" xfId="17"/>
    <cellStyle name="Обычный_Книга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69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январь (м)"/>
      <sheetName val="февраль"/>
      <sheetName val="февраль (м)"/>
      <sheetName val="март"/>
      <sheetName val="март (м)"/>
      <sheetName val="1 квартал"/>
      <sheetName val="1 квартал (м)"/>
      <sheetName val="апрель"/>
      <sheetName val="апрель (м)"/>
      <sheetName val="май"/>
      <sheetName val="май (м)"/>
      <sheetName val="июнь"/>
      <sheetName val="июнь (м)"/>
      <sheetName val="2 квартал"/>
      <sheetName val="6 месяцев"/>
      <sheetName val="6 месяцев (м)"/>
      <sheetName val="июль"/>
      <sheetName val="июль (м)"/>
      <sheetName val="август"/>
      <sheetName val="август (м)"/>
      <sheetName val="сентябрь"/>
      <sheetName val="сентябрь (м)"/>
      <sheetName val="9 месяцев"/>
      <sheetName val="9 месяцев (м)"/>
      <sheetName val="октябрь"/>
      <sheetName val="октябрь (м)"/>
      <sheetName val="ноябрь"/>
      <sheetName val="ноябрь (м)"/>
      <sheetName val="декабрь"/>
      <sheetName val="декабрь (м)"/>
      <sheetName val="2013"/>
      <sheetName val="2013 (м)"/>
      <sheetName val="ччи"/>
    </sheetNames>
    <sheetDataSet>
      <sheetData sheetId="0">
        <row r="7">
          <cell r="D7">
            <v>64287.45700000001</v>
          </cell>
          <cell r="E7">
            <v>20229.989</v>
          </cell>
          <cell r="F7">
            <v>107485.484</v>
          </cell>
          <cell r="G7">
            <v>42697.793</v>
          </cell>
        </row>
        <row r="8">
          <cell r="F8">
            <v>82592.924</v>
          </cell>
          <cell r="G8">
            <v>42697.793</v>
          </cell>
        </row>
        <row r="10">
          <cell r="F10">
            <v>62826.202000000005</v>
          </cell>
        </row>
        <row r="11">
          <cell r="F11">
            <v>19766.722</v>
          </cell>
        </row>
        <row r="12">
          <cell r="G12">
            <v>42697.793</v>
          </cell>
        </row>
        <row r="14">
          <cell r="D14">
            <v>57775.333</v>
          </cell>
          <cell r="E14">
            <v>20229.989</v>
          </cell>
          <cell r="F14">
            <v>138.573</v>
          </cell>
        </row>
        <row r="15">
          <cell r="D15">
            <v>6512.124</v>
          </cell>
          <cell r="F15">
            <v>24753.987</v>
          </cell>
        </row>
        <row r="16">
          <cell r="D16">
            <v>315.008</v>
          </cell>
          <cell r="E16">
            <v>463.267</v>
          </cell>
          <cell r="F16">
            <v>10845.285</v>
          </cell>
          <cell r="G16">
            <v>6567.239999999998</v>
          </cell>
        </row>
        <row r="18">
          <cell r="D18">
            <v>315.008</v>
          </cell>
          <cell r="E18">
            <v>463.267</v>
          </cell>
          <cell r="F18">
            <v>10845.285</v>
          </cell>
          <cell r="G18">
            <v>6567.239999999998</v>
          </cell>
        </row>
        <row r="19">
          <cell r="F19">
            <v>0</v>
          </cell>
        </row>
        <row r="21">
          <cell r="D21">
            <v>1146.247</v>
          </cell>
          <cell r="F21">
            <v>53942.405999999995</v>
          </cell>
          <cell r="G21">
            <v>36130.553</v>
          </cell>
        </row>
        <row r="22">
          <cell r="D22">
            <v>1146.247</v>
          </cell>
          <cell r="F22">
            <v>53920.287</v>
          </cell>
          <cell r="G22">
            <v>36130.553</v>
          </cell>
        </row>
        <row r="27">
          <cell r="F27">
            <v>22.119</v>
          </cell>
        </row>
      </sheetData>
      <sheetData sheetId="2">
        <row r="7">
          <cell r="D7">
            <v>58720.47000000001</v>
          </cell>
          <cell r="E7">
            <v>16505.274</v>
          </cell>
          <cell r="F7">
            <v>96150.725</v>
          </cell>
          <cell r="G7">
            <v>37527.302</v>
          </cell>
        </row>
        <row r="8">
          <cell r="F8">
            <v>73836.13100000001</v>
          </cell>
          <cell r="G8">
            <v>37527.302</v>
          </cell>
        </row>
        <row r="10">
          <cell r="F10">
            <v>57698.828</v>
          </cell>
        </row>
        <row r="11">
          <cell r="F11">
            <v>16137.303000000002</v>
          </cell>
        </row>
        <row r="12">
          <cell r="G12">
            <v>37527.302</v>
          </cell>
        </row>
        <row r="14">
          <cell r="D14">
            <v>52769.667</v>
          </cell>
          <cell r="E14">
            <v>16505.274</v>
          </cell>
          <cell r="F14">
            <v>108.188</v>
          </cell>
        </row>
        <row r="15">
          <cell r="D15">
            <v>5950.803</v>
          </cell>
          <cell r="F15">
            <v>22206.406</v>
          </cell>
        </row>
        <row r="16">
          <cell r="D16">
            <v>273.732</v>
          </cell>
          <cell r="E16">
            <v>367.971</v>
          </cell>
          <cell r="F16">
            <v>7231.898</v>
          </cell>
          <cell r="G16">
            <v>3990.612</v>
          </cell>
        </row>
        <row r="18">
          <cell r="D18">
            <v>273.732</v>
          </cell>
          <cell r="E18">
            <v>367.971</v>
          </cell>
          <cell r="F18">
            <v>7231.898</v>
          </cell>
          <cell r="G18">
            <v>3990.612</v>
          </cell>
        </row>
        <row r="19">
          <cell r="F19">
            <v>0</v>
          </cell>
        </row>
        <row r="21">
          <cell r="D21">
            <v>747.91</v>
          </cell>
          <cell r="F21">
            <v>51391.525</v>
          </cell>
          <cell r="G21">
            <v>33536.69</v>
          </cell>
        </row>
        <row r="22">
          <cell r="D22">
            <v>747.91</v>
          </cell>
          <cell r="F22">
            <v>51374.133</v>
          </cell>
          <cell r="G22">
            <v>33536.69</v>
          </cell>
        </row>
        <row r="27">
          <cell r="F27">
            <v>17.392</v>
          </cell>
        </row>
      </sheetData>
      <sheetData sheetId="4">
        <row r="7">
          <cell r="D7">
            <v>56507.94000000001</v>
          </cell>
          <cell r="E7">
            <v>19447.192</v>
          </cell>
          <cell r="F7">
            <v>97919.05500000001</v>
          </cell>
          <cell r="G7">
            <v>36380.158</v>
          </cell>
        </row>
        <row r="8">
          <cell r="F8">
            <v>74449.641</v>
          </cell>
          <cell r="G8">
            <v>36380.158</v>
          </cell>
        </row>
        <row r="10">
          <cell r="F10">
            <v>55438.066000000006</v>
          </cell>
        </row>
        <row r="11">
          <cell r="F11">
            <v>19011.575</v>
          </cell>
        </row>
        <row r="12">
          <cell r="G12">
            <v>36380.158</v>
          </cell>
        </row>
        <row r="14">
          <cell r="D14">
            <v>52387.23300000001</v>
          </cell>
          <cell r="E14">
            <v>19447.192</v>
          </cell>
          <cell r="F14">
            <v>107.907</v>
          </cell>
        </row>
        <row r="15">
          <cell r="D15">
            <v>4120.707</v>
          </cell>
          <cell r="F15">
            <v>23361.507</v>
          </cell>
        </row>
        <row r="16">
          <cell r="D16">
            <v>271.635</v>
          </cell>
          <cell r="E16">
            <v>435.617</v>
          </cell>
          <cell r="F16">
            <v>7854.433</v>
          </cell>
          <cell r="G16">
            <v>4285.418999999999</v>
          </cell>
        </row>
        <row r="18">
          <cell r="D18">
            <v>271.635</v>
          </cell>
          <cell r="E18">
            <v>435.617</v>
          </cell>
          <cell r="F18">
            <v>7854.433</v>
          </cell>
          <cell r="G18">
            <v>4285.418999999999</v>
          </cell>
        </row>
        <row r="19">
          <cell r="F19">
            <v>0</v>
          </cell>
        </row>
        <row r="21">
          <cell r="D21">
            <v>798.239</v>
          </cell>
          <cell r="F21">
            <v>53684.464</v>
          </cell>
          <cell r="G21">
            <v>32094.739000000005</v>
          </cell>
        </row>
        <row r="22">
          <cell r="D22">
            <v>798.239</v>
          </cell>
          <cell r="F22">
            <v>53667.526</v>
          </cell>
          <cell r="G22">
            <v>32094.739</v>
          </cell>
        </row>
        <row r="27">
          <cell r="F27">
            <v>16.938</v>
          </cell>
        </row>
      </sheetData>
      <sheetData sheetId="8">
        <row r="7">
          <cell r="D7">
            <v>48530.26500000001</v>
          </cell>
          <cell r="E7">
            <v>16533.593</v>
          </cell>
          <cell r="F7">
            <v>86004.17800000001</v>
          </cell>
          <cell r="G7">
            <v>33125.96000000001</v>
          </cell>
        </row>
        <row r="8">
          <cell r="F8">
            <v>64095.422000000006</v>
          </cell>
          <cell r="G8">
            <v>33125.96000000001</v>
          </cell>
        </row>
        <row r="10">
          <cell r="F10">
            <v>47817.446</v>
          </cell>
        </row>
        <row r="11">
          <cell r="F11">
            <v>16277.976</v>
          </cell>
        </row>
        <row r="12">
          <cell r="G12">
            <v>33125.96000000001</v>
          </cell>
        </row>
        <row r="14">
          <cell r="D14">
            <v>44826.579000000005</v>
          </cell>
          <cell r="E14">
            <v>16533.593</v>
          </cell>
          <cell r="F14">
            <v>78.471</v>
          </cell>
        </row>
        <row r="15">
          <cell r="D15">
            <v>3703.686</v>
          </cell>
          <cell r="F15">
            <v>21830.285</v>
          </cell>
        </row>
        <row r="16">
          <cell r="D16">
            <v>191.635</v>
          </cell>
          <cell r="E16">
            <v>255.617</v>
          </cell>
          <cell r="F16">
            <v>3534.172</v>
          </cell>
          <cell r="G16">
            <v>2173.3889999999997</v>
          </cell>
        </row>
        <row r="18">
          <cell r="D18">
            <v>191.635</v>
          </cell>
          <cell r="E18">
            <v>255.617</v>
          </cell>
          <cell r="F18">
            <v>3534.172</v>
          </cell>
          <cell r="G18">
            <v>2173.3889999999997</v>
          </cell>
        </row>
        <row r="19">
          <cell r="F19">
            <v>0</v>
          </cell>
        </row>
        <row r="21">
          <cell r="D21">
            <v>521.184</v>
          </cell>
          <cell r="F21">
            <v>49344.046</v>
          </cell>
          <cell r="G21">
            <v>30952.571000000007</v>
          </cell>
        </row>
        <row r="22">
          <cell r="D22">
            <v>521.184</v>
          </cell>
          <cell r="F22">
            <v>49325.23</v>
          </cell>
          <cell r="G22">
            <v>30952.571</v>
          </cell>
        </row>
        <row r="27">
          <cell r="F27">
            <v>18.816</v>
          </cell>
        </row>
      </sheetData>
      <sheetData sheetId="10">
        <row r="7">
          <cell r="D7">
            <v>38940.712</v>
          </cell>
          <cell r="E7">
            <v>12835.159</v>
          </cell>
          <cell r="F7">
            <v>71679.16799999999</v>
          </cell>
          <cell r="G7">
            <v>28485.165999999997</v>
          </cell>
        </row>
        <row r="8">
          <cell r="F8">
            <v>51079.062999999995</v>
          </cell>
          <cell r="G8">
            <v>28485.165999999997</v>
          </cell>
        </row>
        <row r="10">
          <cell r="F10">
            <v>38394.638</v>
          </cell>
        </row>
        <row r="11">
          <cell r="F11">
            <v>12684.425</v>
          </cell>
        </row>
        <row r="12">
          <cell r="G12">
            <v>28485.165999999997</v>
          </cell>
        </row>
        <row r="14">
          <cell r="D14">
            <v>35078.858</v>
          </cell>
          <cell r="E14">
            <v>12835.159</v>
          </cell>
          <cell r="F14">
            <v>78.471</v>
          </cell>
        </row>
        <row r="15">
          <cell r="D15">
            <v>3861.854</v>
          </cell>
          <cell r="F15">
            <v>20521.634</v>
          </cell>
        </row>
        <row r="16">
          <cell r="D16">
            <v>101.247</v>
          </cell>
          <cell r="E16">
            <v>150.734</v>
          </cell>
          <cell r="F16">
            <v>1057.256</v>
          </cell>
          <cell r="G16">
            <v>1013.392</v>
          </cell>
        </row>
        <row r="18">
          <cell r="D18">
            <v>101.247</v>
          </cell>
          <cell r="E18">
            <v>150.734</v>
          </cell>
          <cell r="F18">
            <v>1057.256</v>
          </cell>
          <cell r="G18">
            <v>1013.392</v>
          </cell>
        </row>
        <row r="19">
          <cell r="F19">
            <v>0</v>
          </cell>
        </row>
        <row r="21">
          <cell r="D21">
            <v>444.827</v>
          </cell>
          <cell r="F21">
            <v>42136.746</v>
          </cell>
          <cell r="G21">
            <v>27471.773999999998</v>
          </cell>
        </row>
        <row r="22">
          <cell r="D22">
            <v>444.827</v>
          </cell>
          <cell r="F22">
            <v>42128.292</v>
          </cell>
          <cell r="G22">
            <v>27471.774</v>
          </cell>
        </row>
        <row r="27">
          <cell r="F27">
            <v>8.454</v>
          </cell>
        </row>
      </sheetData>
      <sheetData sheetId="12">
        <row r="7">
          <cell r="D7">
            <v>37666.47199999999</v>
          </cell>
          <cell r="E7">
            <v>10263.169</v>
          </cell>
          <cell r="F7">
            <v>67599.16899999998</v>
          </cell>
          <cell r="G7">
            <v>26623.25399999998</v>
          </cell>
        </row>
        <row r="8">
          <cell r="F8">
            <v>47135.33299999999</v>
          </cell>
          <cell r="G8">
            <v>26623.25399999998</v>
          </cell>
        </row>
        <row r="10">
          <cell r="F10">
            <v>36920.51799999999</v>
          </cell>
        </row>
        <row r="11">
          <cell r="F11">
            <v>10214.815</v>
          </cell>
        </row>
        <row r="12">
          <cell r="G12">
            <v>26623.25399999998</v>
          </cell>
        </row>
        <row r="14">
          <cell r="D14">
            <v>32584.037</v>
          </cell>
          <cell r="E14">
            <v>10263.169</v>
          </cell>
          <cell r="F14">
            <v>3.094</v>
          </cell>
        </row>
        <row r="15">
          <cell r="D15">
            <v>5082.435</v>
          </cell>
          <cell r="F15">
            <v>20460.742</v>
          </cell>
        </row>
        <row r="16">
          <cell r="D16">
            <v>55.572</v>
          </cell>
          <cell r="E16">
            <v>48.354</v>
          </cell>
          <cell r="F16">
            <v>397.357</v>
          </cell>
          <cell r="G16">
            <v>314.5109999999999</v>
          </cell>
        </row>
        <row r="18">
          <cell r="D18">
            <v>55.572</v>
          </cell>
          <cell r="E18">
            <v>48.354</v>
          </cell>
          <cell r="F18">
            <v>397.357</v>
          </cell>
          <cell r="G18">
            <v>314.5109999999999</v>
          </cell>
        </row>
        <row r="19">
          <cell r="F19">
            <v>0</v>
          </cell>
        </row>
        <row r="21">
          <cell r="D21">
            <v>690.382</v>
          </cell>
          <cell r="F21">
            <v>40578.558</v>
          </cell>
          <cell r="G21">
            <v>26308.74299999998</v>
          </cell>
        </row>
        <row r="22">
          <cell r="D22">
            <v>690.382</v>
          </cell>
          <cell r="F22">
            <v>40571.074</v>
          </cell>
          <cell r="G22">
            <v>26308.743</v>
          </cell>
        </row>
        <row r="27">
          <cell r="F27">
            <v>7.484</v>
          </cell>
        </row>
      </sheetData>
      <sheetData sheetId="17">
        <row r="7">
          <cell r="D7">
            <v>36437.89399999999</v>
          </cell>
          <cell r="E7">
            <v>10468.309</v>
          </cell>
          <cell r="F7">
            <v>67331.002</v>
          </cell>
          <cell r="G7">
            <v>25922.746999999996</v>
          </cell>
        </row>
        <row r="8">
          <cell r="F8">
            <v>46282.416</v>
          </cell>
          <cell r="G8">
            <v>25922.746999999996</v>
          </cell>
        </row>
        <row r="10">
          <cell r="F10">
            <v>35920.829999999994</v>
          </cell>
        </row>
        <row r="11">
          <cell r="F11">
            <v>10361.586</v>
          </cell>
        </row>
        <row r="12">
          <cell r="G12">
            <v>25922.746999999996</v>
          </cell>
        </row>
        <row r="14">
          <cell r="D14">
            <v>33176.487</v>
          </cell>
          <cell r="E14">
            <v>10468.309</v>
          </cell>
          <cell r="F14">
            <v>39.661</v>
          </cell>
        </row>
        <row r="15">
          <cell r="D15">
            <v>3261.407</v>
          </cell>
          <cell r="F15">
            <v>21008.925</v>
          </cell>
        </row>
        <row r="16">
          <cell r="D16">
            <v>75.326</v>
          </cell>
          <cell r="E16">
            <v>106.723</v>
          </cell>
          <cell r="F16">
            <v>1287.378</v>
          </cell>
          <cell r="G16">
            <v>1452.352</v>
          </cell>
        </row>
        <row r="18">
          <cell r="D18">
            <v>75.326</v>
          </cell>
          <cell r="E18">
            <v>106.723</v>
          </cell>
          <cell r="F18">
            <v>1287.378</v>
          </cell>
          <cell r="G18">
            <v>1452.352</v>
          </cell>
        </row>
        <row r="19">
          <cell r="F19">
            <v>0</v>
          </cell>
        </row>
        <row r="21">
          <cell r="D21">
            <v>441.738</v>
          </cell>
          <cell r="F21">
            <v>40120.877</v>
          </cell>
          <cell r="G21">
            <v>24470.394999999997</v>
          </cell>
        </row>
        <row r="22">
          <cell r="D22">
            <v>441.738</v>
          </cell>
          <cell r="F22">
            <v>40113.899</v>
          </cell>
          <cell r="G22">
            <v>24470.395</v>
          </cell>
        </row>
        <row r="27">
          <cell r="F27">
            <v>6.978</v>
          </cell>
        </row>
      </sheetData>
      <sheetData sheetId="19">
        <row r="7">
          <cell r="D7">
            <v>38070.186</v>
          </cell>
          <cell r="E7">
            <v>10960.798</v>
          </cell>
          <cell r="F7">
            <v>68869.473</v>
          </cell>
          <cell r="G7">
            <v>27834.865999999995</v>
          </cell>
        </row>
        <row r="8">
          <cell r="F8">
            <v>48191.248</v>
          </cell>
          <cell r="G8">
            <v>27834.865999999995</v>
          </cell>
        </row>
        <row r="10">
          <cell r="F10">
            <v>37357.397</v>
          </cell>
        </row>
        <row r="11">
          <cell r="F11">
            <v>10833.851</v>
          </cell>
        </row>
        <row r="12">
          <cell r="G12">
            <v>27834.865999999995</v>
          </cell>
        </row>
        <row r="14">
          <cell r="D14">
            <v>34430.788</v>
          </cell>
          <cell r="E14">
            <v>10960.798</v>
          </cell>
          <cell r="F14">
            <v>70.178</v>
          </cell>
        </row>
        <row r="15">
          <cell r="D15">
            <v>3639.398</v>
          </cell>
          <cell r="F15">
            <v>20608.047</v>
          </cell>
        </row>
        <row r="16">
          <cell r="D16">
            <v>91.345</v>
          </cell>
          <cell r="E16">
            <v>126.947</v>
          </cell>
          <cell r="F16">
            <v>1685.356</v>
          </cell>
          <cell r="G16">
            <v>1710.9550000000002</v>
          </cell>
        </row>
        <row r="18">
          <cell r="D18">
            <v>91.345</v>
          </cell>
          <cell r="E18">
            <v>126.947</v>
          </cell>
          <cell r="F18">
            <v>1685.356</v>
          </cell>
          <cell r="G18">
            <v>1710.9550000000002</v>
          </cell>
        </row>
        <row r="19">
          <cell r="F19">
            <v>0</v>
          </cell>
        </row>
        <row r="21">
          <cell r="D21">
            <v>621.444</v>
          </cell>
          <cell r="F21">
            <v>39349.251000000004</v>
          </cell>
          <cell r="G21">
            <v>26123.910999999993</v>
          </cell>
        </row>
        <row r="22">
          <cell r="D22">
            <v>621.444</v>
          </cell>
          <cell r="F22">
            <v>39341.04</v>
          </cell>
          <cell r="G22">
            <v>26123.911</v>
          </cell>
        </row>
        <row r="27">
          <cell r="F27">
            <v>8.211</v>
          </cell>
        </row>
      </sheetData>
      <sheetData sheetId="21">
        <row r="7">
          <cell r="D7">
            <v>46649.57000000001</v>
          </cell>
          <cell r="E7">
            <v>13009.456</v>
          </cell>
          <cell r="F7">
            <v>79679.42300000001</v>
          </cell>
          <cell r="G7">
            <v>35658.07000000001</v>
          </cell>
        </row>
        <row r="8">
          <cell r="F8">
            <v>58799.31400000001</v>
          </cell>
          <cell r="G8">
            <v>35658.07000000001</v>
          </cell>
        </row>
        <row r="10">
          <cell r="F10">
            <v>45987.33000000001</v>
          </cell>
        </row>
        <row r="11">
          <cell r="F11">
            <v>12811.984</v>
          </cell>
        </row>
        <row r="12">
          <cell r="G12">
            <v>35658.07000000001</v>
          </cell>
        </row>
        <row r="14">
          <cell r="D14">
            <v>41047.936</v>
          </cell>
          <cell r="E14">
            <v>13009.456</v>
          </cell>
          <cell r="F14">
            <v>97.538</v>
          </cell>
        </row>
        <row r="15">
          <cell r="D15">
            <v>5601.634</v>
          </cell>
          <cell r="F15">
            <v>20782.571</v>
          </cell>
        </row>
        <row r="16">
          <cell r="D16">
            <v>142.576</v>
          </cell>
          <cell r="E16">
            <v>197.472</v>
          </cell>
          <cell r="F16">
            <v>2878.387</v>
          </cell>
          <cell r="G16">
            <v>2363.801</v>
          </cell>
        </row>
        <row r="18">
          <cell r="D18">
            <v>142.576</v>
          </cell>
          <cell r="E18">
            <v>197.472</v>
          </cell>
          <cell r="F18">
            <v>2878.387</v>
          </cell>
          <cell r="G18">
            <v>2363.801</v>
          </cell>
        </row>
        <row r="19">
          <cell r="F19">
            <v>0</v>
          </cell>
        </row>
        <row r="21">
          <cell r="D21">
            <v>519.664</v>
          </cell>
          <cell r="F21">
            <v>41142.966</v>
          </cell>
          <cell r="G21">
            <v>33294.26900000001</v>
          </cell>
        </row>
        <row r="22">
          <cell r="D22">
            <v>519.664</v>
          </cell>
          <cell r="F22">
            <v>41132.33</v>
          </cell>
          <cell r="G22">
            <v>33294.269</v>
          </cell>
        </row>
        <row r="27">
          <cell r="F27">
            <v>10.636</v>
          </cell>
        </row>
      </sheetData>
      <sheetData sheetId="25">
        <row r="7">
          <cell r="D7">
            <v>52490.386</v>
          </cell>
          <cell r="E7">
            <v>16588.554</v>
          </cell>
          <cell r="F7">
            <v>91625.53499999999</v>
          </cell>
          <cell r="G7">
            <v>38114.68999999998</v>
          </cell>
        </row>
        <row r="8">
          <cell r="F8">
            <v>67318.881</v>
          </cell>
          <cell r="G8">
            <v>38114.68999999998</v>
          </cell>
        </row>
        <row r="10">
          <cell r="F10">
            <v>50927.79899999999</v>
          </cell>
        </row>
        <row r="11">
          <cell r="F11">
            <v>16391.082</v>
          </cell>
        </row>
        <row r="12">
          <cell r="G12">
            <v>38114.68999999998</v>
          </cell>
        </row>
        <row r="14">
          <cell r="D14">
            <v>48726.172</v>
          </cell>
          <cell r="E14">
            <v>16588.554</v>
          </cell>
          <cell r="F14">
            <v>130.5</v>
          </cell>
        </row>
        <row r="15">
          <cell r="D15">
            <v>3764.214</v>
          </cell>
          <cell r="F15">
            <v>24176.154</v>
          </cell>
        </row>
        <row r="16">
          <cell r="D16">
            <v>185.463</v>
          </cell>
          <cell r="E16">
            <v>197.472</v>
          </cell>
          <cell r="F16">
            <v>3694.354</v>
          </cell>
          <cell r="G16">
            <v>2882.1870000000004</v>
          </cell>
        </row>
        <row r="18">
          <cell r="D18">
            <v>185.463</v>
          </cell>
          <cell r="E18">
            <v>197.472</v>
          </cell>
          <cell r="F18">
            <v>3694.354</v>
          </cell>
          <cell r="G18">
            <v>2882.1870000000004</v>
          </cell>
        </row>
        <row r="19">
          <cell r="F19">
            <v>0</v>
          </cell>
        </row>
        <row r="21">
          <cell r="D21">
            <v>1377.124</v>
          </cell>
          <cell r="F21">
            <v>49816.491</v>
          </cell>
          <cell r="G21">
            <v>35232.50299999998</v>
          </cell>
        </row>
        <row r="22">
          <cell r="D22">
            <v>1377.124</v>
          </cell>
          <cell r="F22">
            <v>49801.038</v>
          </cell>
          <cell r="G22">
            <v>35232.503</v>
          </cell>
        </row>
        <row r="27">
          <cell r="F27">
            <v>15.453</v>
          </cell>
        </row>
      </sheetData>
      <sheetData sheetId="27">
        <row r="7">
          <cell r="D7">
            <v>58855.265999999996</v>
          </cell>
          <cell r="E7">
            <v>17164.616</v>
          </cell>
          <cell r="F7">
            <v>98929.65099999998</v>
          </cell>
          <cell r="G7">
            <v>45384.29399999998</v>
          </cell>
        </row>
        <row r="8">
          <cell r="F8">
            <v>74772.99599999998</v>
          </cell>
          <cell r="G8">
            <v>45384.29399999998</v>
          </cell>
        </row>
        <row r="10">
          <cell r="F10">
            <v>57690.05399999999</v>
          </cell>
        </row>
        <row r="11">
          <cell r="F11">
            <v>17082.942000000003</v>
          </cell>
        </row>
        <row r="12">
          <cell r="G12">
            <v>45384.29399999998</v>
          </cell>
        </row>
        <row r="14">
          <cell r="D14">
            <v>50759.204</v>
          </cell>
          <cell r="E14">
            <v>17164.616</v>
          </cell>
          <cell r="F14">
            <v>146.533</v>
          </cell>
        </row>
        <row r="15">
          <cell r="D15">
            <v>8096.062</v>
          </cell>
          <cell r="F15">
            <v>24010.122</v>
          </cell>
        </row>
        <row r="16">
          <cell r="D16">
            <v>88.283</v>
          </cell>
          <cell r="E16">
            <v>81.674</v>
          </cell>
          <cell r="F16">
            <v>617.584</v>
          </cell>
          <cell r="G16">
            <v>747.7650000000002</v>
          </cell>
        </row>
        <row r="18">
          <cell r="D18">
            <v>88.283</v>
          </cell>
          <cell r="E18">
            <v>81.674</v>
          </cell>
          <cell r="F18">
            <v>617.584</v>
          </cell>
          <cell r="G18">
            <v>747.7650000000002</v>
          </cell>
        </row>
        <row r="19">
          <cell r="F19">
            <v>0</v>
          </cell>
        </row>
        <row r="21">
          <cell r="D21">
            <v>1076.929</v>
          </cell>
          <cell r="F21">
            <v>52927.773</v>
          </cell>
          <cell r="G21">
            <v>44636.52899999998</v>
          </cell>
        </row>
        <row r="22">
          <cell r="D22">
            <v>1076.929</v>
          </cell>
          <cell r="F22">
            <v>52909.745</v>
          </cell>
          <cell r="G22">
            <v>44636.529</v>
          </cell>
        </row>
        <row r="27">
          <cell r="F27">
            <v>18.028</v>
          </cell>
        </row>
      </sheetData>
      <sheetData sheetId="29">
        <row r="7">
          <cell r="D7">
            <v>84204.07500000003</v>
          </cell>
          <cell r="E7">
            <v>18246.934</v>
          </cell>
          <cell r="F7">
            <v>123371.23500000003</v>
          </cell>
          <cell r="G7">
            <v>57433.385000000024</v>
          </cell>
        </row>
        <row r="8">
          <cell r="F8">
            <v>100414.02100000004</v>
          </cell>
          <cell r="G8">
            <v>57433.385000000024</v>
          </cell>
        </row>
        <row r="10">
          <cell r="F10">
            <v>82750.04700000004</v>
          </cell>
        </row>
        <row r="11">
          <cell r="F11">
            <v>17663.974000000002</v>
          </cell>
        </row>
        <row r="12">
          <cell r="G12">
            <v>57433.385000000024</v>
          </cell>
        </row>
        <row r="14">
          <cell r="D14">
            <v>74817.11</v>
          </cell>
          <cell r="E14">
            <v>18246.934</v>
          </cell>
          <cell r="F14">
            <v>161.786</v>
          </cell>
        </row>
        <row r="15">
          <cell r="D15">
            <v>9386.965</v>
          </cell>
          <cell r="F15">
            <v>22795.428</v>
          </cell>
        </row>
        <row r="16">
          <cell r="D16">
            <v>329.965</v>
          </cell>
          <cell r="E16">
            <v>582.96</v>
          </cell>
          <cell r="F16">
            <v>12455.584</v>
          </cell>
          <cell r="G16">
            <v>11593.146999999999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D19">
            <v>329.965</v>
          </cell>
          <cell r="E19">
            <v>582.96</v>
          </cell>
          <cell r="F19">
            <v>12455.584</v>
          </cell>
          <cell r="G19">
            <v>11593.146999999999</v>
          </cell>
        </row>
        <row r="21">
          <cell r="D21">
            <v>1124.063</v>
          </cell>
          <cell r="F21">
            <v>53482.266</v>
          </cell>
          <cell r="G21">
            <v>45840.23800000003</v>
          </cell>
        </row>
        <row r="22">
          <cell r="D22">
            <v>1124.063</v>
          </cell>
          <cell r="F22">
            <v>53482.266</v>
          </cell>
          <cell r="G22">
            <v>45840.238</v>
          </cell>
        </row>
        <row r="27">
          <cell r="F27">
            <v>0</v>
          </cell>
        </row>
      </sheetData>
      <sheetData sheetId="31">
        <row r="13">
          <cell r="F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1"/>
  <sheetViews>
    <sheetView workbookViewId="0" topLeftCell="A1">
      <selection activeCell="A2" sqref="A2:G2"/>
    </sheetView>
  </sheetViews>
  <sheetFormatPr defaultColWidth="9.00390625" defaultRowHeight="12.75"/>
  <cols>
    <col min="1" max="1" width="5.75390625" style="0" customWidth="1"/>
    <col min="2" max="2" width="44.25390625" style="0" customWidth="1"/>
    <col min="3" max="3" width="17.25390625" style="0" customWidth="1"/>
    <col min="4" max="4" width="13.875" style="0" customWidth="1"/>
    <col min="5" max="5" width="14.375" style="0" customWidth="1"/>
    <col min="6" max="6" width="17.75390625" style="0" customWidth="1"/>
    <col min="7" max="7" width="17.00390625" style="0" customWidth="1"/>
    <col min="8" max="8" width="10.75390625" style="0" customWidth="1"/>
    <col min="9" max="9" width="11.125" style="0" bestFit="1" customWidth="1"/>
    <col min="11" max="12" width="11.125" style="0" bestFit="1" customWidth="1"/>
  </cols>
  <sheetData>
    <row r="2" spans="1:7" ht="34.5" customHeight="1">
      <c r="A2" s="49" t="s">
        <v>0</v>
      </c>
      <c r="B2" s="49"/>
      <c r="C2" s="49"/>
      <c r="D2" s="49"/>
      <c r="E2" s="49"/>
      <c r="F2" s="49"/>
      <c r="G2" s="49"/>
    </row>
    <row r="3" spans="1:7" ht="13.5" thickBot="1">
      <c r="A3" s="1" t="s">
        <v>1</v>
      </c>
      <c r="B3" s="2"/>
      <c r="C3" s="2"/>
      <c r="D3" s="2"/>
      <c r="E3" s="2"/>
      <c r="F3" s="2"/>
      <c r="G3" s="3" t="s">
        <v>2</v>
      </c>
    </row>
    <row r="4" spans="1:7" ht="13.5">
      <c r="A4" s="4" t="s">
        <v>3</v>
      </c>
      <c r="B4" s="5" t="s">
        <v>4</v>
      </c>
      <c r="C4" s="50">
        <v>2013</v>
      </c>
      <c r="D4" s="51"/>
      <c r="E4" s="51"/>
      <c r="F4" s="51"/>
      <c r="G4" s="52"/>
    </row>
    <row r="5" spans="1:7" ht="14.25" thickBot="1">
      <c r="A5" s="6"/>
      <c r="B5" s="7"/>
      <c r="C5" s="8" t="s">
        <v>5</v>
      </c>
      <c r="D5" s="9" t="s">
        <v>6</v>
      </c>
      <c r="E5" s="9" t="s">
        <v>7</v>
      </c>
      <c r="F5" s="9" t="s">
        <v>8</v>
      </c>
      <c r="G5" s="7" t="s">
        <v>9</v>
      </c>
    </row>
    <row r="6" spans="1:7" ht="12.75">
      <c r="A6" s="10">
        <v>1</v>
      </c>
      <c r="B6" s="11">
        <v>2</v>
      </c>
      <c r="C6" s="12">
        <v>3</v>
      </c>
      <c r="D6" s="12">
        <v>4</v>
      </c>
      <c r="E6" s="12">
        <v>5</v>
      </c>
      <c r="F6" s="12">
        <v>6</v>
      </c>
      <c r="G6" s="13">
        <v>7</v>
      </c>
    </row>
    <row r="7" spans="1:7" ht="13.5">
      <c r="A7" s="14" t="s">
        <v>10</v>
      </c>
      <c r="B7" s="15" t="s">
        <v>11</v>
      </c>
      <c r="C7" s="16">
        <f>C16+C21</f>
        <v>1071290.4440000001</v>
      </c>
      <c r="D7" s="16">
        <f>'[1]январь'!D7+'[1]февраль'!D7+'[1]март'!D7+'[1]апрель'!D7+'[1]май'!D7+'[1]июнь'!D7+'[1]июль'!D7+'[1]август'!D7+'[1]сентябрь'!D7+'[1]октябрь'!D7+'[1]ноябрь'!D7+'[1]декабрь'!D7</f>
        <v>621360.6930000001</v>
      </c>
      <c r="E7" s="16">
        <f>'[1]январь'!E7+'[1]февраль'!E7+'[1]март'!E7+'[1]апрель'!E7+'[1]май'!E7+'[1]июнь'!E7+'[1]июль'!E7+'[1]август'!E7+'[1]сентябрь'!E7+'[1]октябрь'!E7+'[1]ноябрь'!E7+'[1]декабрь'!E7</f>
        <v>182253.043</v>
      </c>
      <c r="F7" s="16">
        <f>'[1]январь'!F7+'[1]февраль'!F7+'[1]март'!F7+'[1]апрель'!F7+'[1]май'!F7+'[1]июнь'!F7+'[1]июль'!F7+'[1]август'!F7+'[1]сентябрь'!F7+'[1]октябрь'!F7+'[1]ноябрь'!F7+'[1]декабрь'!F7</f>
        <v>1056644.098</v>
      </c>
      <c r="G7" s="17">
        <f>'[1]январь'!G7+'[1]февраль'!G7+'[1]март'!G7+'[1]апрель'!G7+'[1]май'!G7+'[1]июнь'!G7+'[1]июль'!G7+'[1]август'!G7+'[1]сентябрь'!G7+'[1]октябрь'!G7+'[1]ноябрь'!G7+'[1]декабрь'!G7</f>
        <v>435187.685</v>
      </c>
    </row>
    <row r="8" spans="1:7" ht="17.25" customHeight="1">
      <c r="A8" s="14" t="s">
        <v>12</v>
      </c>
      <c r="B8" s="15" t="s">
        <v>13</v>
      </c>
      <c r="C8" s="16"/>
      <c r="D8" s="16"/>
      <c r="E8" s="16"/>
      <c r="F8" s="16">
        <f>'[1]январь'!F8+'[1]февраль'!F8+'[1]март'!F8+'[1]апрель'!F8+'[1]май'!F8+'[1]июнь'!F8+'[1]июль'!F8+'[1]август'!F8+'[1]сентябрь'!F8+'[1]октябрь'!F8+'[1]ноябрь'!F8+'[1]декабрь'!F8</f>
        <v>788967.39</v>
      </c>
      <c r="G8" s="17">
        <f>'[1]январь'!G8+'[1]февраль'!G8+'[1]март'!G8+'[1]апрель'!G8+'[1]май'!G8+'[1]июнь'!G8+'[1]июль'!G8+'[1]август'!G8+'[1]сентябрь'!G8+'[1]октябрь'!G8+'[1]ноябрь'!G8+'[1]декабрь'!G8</f>
        <v>435187.685</v>
      </c>
    </row>
    <row r="9" spans="1:7" ht="13.5">
      <c r="A9" s="14"/>
      <c r="B9" s="15" t="s">
        <v>14</v>
      </c>
      <c r="C9" s="16"/>
      <c r="D9" s="16"/>
      <c r="E9" s="16"/>
      <c r="F9" s="16"/>
      <c r="G9" s="17"/>
    </row>
    <row r="10" spans="1:7" ht="13.5">
      <c r="A10" s="14"/>
      <c r="B10" s="15" t="s">
        <v>6</v>
      </c>
      <c r="C10" s="16"/>
      <c r="D10" s="16"/>
      <c r="E10" s="16"/>
      <c r="F10" s="16">
        <f>'[1]январь'!F10+'[1]февраль'!F10+'[1]март'!F10+'[1]апрель'!F10+'[1]май'!F10+'[1]июнь'!F10+'[1]июль'!F10+'[1]август'!F10+'[1]сентябрь'!F10+'[1]октябрь'!F10+'[1]ноябрь'!F10+'[1]декабрь'!F10</f>
        <v>609729.155</v>
      </c>
      <c r="G10" s="17"/>
    </row>
    <row r="11" spans="1:7" ht="13.5">
      <c r="A11" s="14"/>
      <c r="B11" s="15" t="s">
        <v>7</v>
      </c>
      <c r="C11" s="16"/>
      <c r="D11" s="16"/>
      <c r="E11" s="16"/>
      <c r="F11" s="16">
        <f>'[1]январь'!F11+'[1]февраль'!F11+'[1]март'!F11+'[1]апрель'!F11+'[1]май'!F11+'[1]июнь'!F11+'[1]июль'!F11+'[1]август'!F11+'[1]сентябрь'!F11+'[1]октябрь'!F11+'[1]ноябрь'!F11+'[1]декабрь'!F11</f>
        <v>179238.235</v>
      </c>
      <c r="G11" s="17"/>
    </row>
    <row r="12" spans="1:7" ht="13.5">
      <c r="A12" s="14"/>
      <c r="B12" s="15" t="s">
        <v>8</v>
      </c>
      <c r="C12" s="16"/>
      <c r="D12" s="16"/>
      <c r="E12" s="16"/>
      <c r="F12" s="16"/>
      <c r="G12" s="17">
        <f>'[1]январь'!G12+'[1]февраль'!G12+'[1]март'!G12+'[1]апрель'!G12+'[1]май'!G12+'[1]июнь'!G12+'[1]июль'!G12+'[1]август'!G12+'[1]сентябрь'!G12+'[1]октябрь'!G12+'[1]ноябрь'!G12+'[1]декабрь'!G12</f>
        <v>435187.685</v>
      </c>
    </row>
    <row r="13" spans="1:7" ht="27.75" customHeight="1">
      <c r="A13" s="14" t="s">
        <v>15</v>
      </c>
      <c r="B13" s="15" t="s">
        <v>16</v>
      </c>
      <c r="C13" s="16"/>
      <c r="D13" s="16"/>
      <c r="E13" s="16"/>
      <c r="F13" s="16">
        <f>'[1]январь'!F13+'[1]февраль'!F13+'[1]март'!F13+'[1]апрель'!F13+'[1]май'!F13+'[1]июнь'!F13+'[1]июль'!F13+'[1]август'!F13+'[1]сентябрь'!F13+'[1]октябрь'!F13+'[1]ноябрь'!F13+'[1]декабрь'!F13</f>
        <v>0</v>
      </c>
      <c r="G13" s="17"/>
    </row>
    <row r="14" spans="1:9" ht="13.5">
      <c r="A14" s="14" t="s">
        <v>17</v>
      </c>
      <c r="B14" s="18" t="s">
        <v>18</v>
      </c>
      <c r="C14" s="16">
        <f>D14+E14+F14</f>
        <v>741793.347</v>
      </c>
      <c r="D14" s="16">
        <f>'[1]январь'!D14+'[1]февраль'!D14+'[1]март'!D14+'[1]апрель'!D14+'[1]май'!D14+'[1]июнь'!D14+'[1]июль'!D14+'[1]август'!D14+'[1]сентябрь'!D14+'[1]октябрь'!D14+'[1]ноябрь'!D14+'[1]декабрь'!D14</f>
        <v>558379.404</v>
      </c>
      <c r="E14" s="16">
        <f>'[1]январь'!E14+'[1]февраль'!E14+'[1]март'!E14+'[1]апрель'!E14+'[1]май'!E14+'[1]июнь'!E14+'[1]июль'!E14+'[1]август'!E14+'[1]сентябрь'!E14+'[1]октябрь'!E14+'[1]ноябрь'!E14+'[1]декабрь'!E14</f>
        <v>182253.043</v>
      </c>
      <c r="F14" s="16">
        <f>'[1]январь'!F14+'[1]февраль'!F14+'[1]март'!F14+'[1]апрель'!F14+'[1]май'!F14+'[1]июнь'!F14+'[1]июль'!F14+'[1]август'!F14+'[1]сентябрь'!F14+'[1]октябрь'!F14+'[1]ноябрь'!F14+'[1]декабрь'!F14</f>
        <v>1160.9</v>
      </c>
      <c r="G14" s="17"/>
      <c r="I14" s="19"/>
    </row>
    <row r="15" spans="1:7" ht="17.25" customHeight="1">
      <c r="A15" s="14" t="s">
        <v>19</v>
      </c>
      <c r="B15" s="15" t="s">
        <v>20</v>
      </c>
      <c r="C15" s="16">
        <f>D15+F15</f>
        <v>329497.09699999995</v>
      </c>
      <c r="D15" s="16">
        <f>'[1]январь'!D15+'[1]февраль'!D15+'[1]март'!D15+'[1]апрель'!D15+'[1]май'!D15+'[1]июнь'!D15+'[1]июль'!D15+'[1]август'!D15+'[1]сентябрь'!D15+'[1]октябрь'!D15+'[1]ноябрь'!D15+'[1]декабрь'!D15</f>
        <v>62981.28899999999</v>
      </c>
      <c r="E15" s="16"/>
      <c r="F15" s="16">
        <f>'[1]январь'!F15+'[1]февраль'!F15+'[1]март'!F15+'[1]апрель'!F15+'[1]май'!F15+'[1]июнь'!F15+'[1]июль'!F15+'[1]август'!F15+'[1]сентябрь'!F15+'[1]октябрь'!F15+'[1]ноябрь'!F15+'[1]декабрь'!F15</f>
        <v>266515.80799999996</v>
      </c>
      <c r="G15" s="17"/>
    </row>
    <row r="16" spans="1:9" ht="21.75" customHeight="1">
      <c r="A16" s="14" t="s">
        <v>21</v>
      </c>
      <c r="B16" s="15" t="s">
        <v>22</v>
      </c>
      <c r="C16" s="16">
        <f>D16+E16+F16+G16</f>
        <v>97770.40900000001</v>
      </c>
      <c r="D16" s="16">
        <f>'[1]январь'!D16+'[1]февраль'!D16+'[1]март'!D16+'[1]апрель'!D16+'[1]май'!D16+'[1]июнь'!D16+'[1]июль'!D16+'[1]август'!D16+'[1]сентябрь'!D16+'[1]октябрь'!D16+'[1]ноябрь'!D16+'[1]декабрь'!D16</f>
        <v>2121.7870000000003</v>
      </c>
      <c r="E16" s="16">
        <f>'[1]январь'!E16+'[1]февраль'!E16+'[1]март'!E16+'[1]апрель'!E16+'[1]май'!E16+'[1]июнь'!E16+'[1]июль'!E16+'[1]август'!E16+'[1]сентябрь'!E16+'[1]октябрь'!E16+'[1]ноябрь'!E16+'[1]декабрь'!E16</f>
        <v>3014.8080000000004</v>
      </c>
      <c r="F16" s="16">
        <f>'[1]январь'!F16+'[1]февраль'!F16+'[1]март'!F16+'[1]апрель'!F16+'[1]май'!F16+'[1]июнь'!F16+'[1]июль'!F16+'[1]август'!F16+'[1]сентябрь'!F16+'[1]октябрь'!F16+'[1]ноябрь'!F16+'[1]декабрь'!F16</f>
        <v>53539.04400000001</v>
      </c>
      <c r="G16" s="17">
        <f>'[1]январь'!G16+'[1]февраль'!G16+'[1]март'!G16+'[1]апрель'!G16+'[1]май'!G16+'[1]июнь'!G16+'[1]июль'!G16+'[1]август'!G16+'[1]сентябрь'!G16+'[1]октябрь'!G16+'[1]ноябрь'!G16+'[1]декабрь'!G16</f>
        <v>39094.77</v>
      </c>
      <c r="I16" s="19"/>
    </row>
    <row r="17" spans="1:8" ht="21.75" customHeight="1">
      <c r="A17" s="14"/>
      <c r="B17" s="15" t="s">
        <v>23</v>
      </c>
      <c r="C17" s="20">
        <f>C16/C7</f>
        <v>0.09126414740986899</v>
      </c>
      <c r="D17" s="20">
        <f>D16/D7</f>
        <v>0.003414742876244346</v>
      </c>
      <c r="E17" s="20">
        <f>E16/E7</f>
        <v>0.016541880181391543</v>
      </c>
      <c r="F17" s="20">
        <f>F16/F7</f>
        <v>0.05066894718982286</v>
      </c>
      <c r="G17" s="48">
        <f>G16/G7</f>
        <v>0.08983427460728811</v>
      </c>
      <c r="H17" s="21"/>
    </row>
    <row r="18" spans="1:12" ht="40.5">
      <c r="A18" s="22" t="s">
        <v>24</v>
      </c>
      <c r="B18" s="23" t="s">
        <v>25</v>
      </c>
      <c r="C18" s="16">
        <f>D18+E18+F18+G18</f>
        <v>72808.753</v>
      </c>
      <c r="D18" s="16">
        <f>'[1]январь'!D18+'[1]февраль'!D18+'[1]март'!D18+'[1]апрель'!D18+'[1]май'!D18+'[1]июнь'!D18+'[1]июль'!D18+'[1]август'!D18+'[1]сентябрь'!D18+'[1]октябрь'!D18+'[1]ноябрь'!D18+'[1]декабрь'!D18</f>
        <v>1791.8220000000001</v>
      </c>
      <c r="E18" s="16">
        <f>'[1]январь'!E18+'[1]февраль'!E18+'[1]март'!E18+'[1]апрель'!E18+'[1]май'!E18+'[1]июнь'!E18+'[1]июль'!E18+'[1]август'!E18+'[1]сентябрь'!E18+'[1]октябрь'!E18+'[1]ноябрь'!E18+'[1]декабрь'!E18</f>
        <v>2431.8480000000004</v>
      </c>
      <c r="F18" s="16">
        <f>'[1]январь'!F18+'[1]февраль'!F18+'[1]март'!F18+'[1]апрель'!F18+'[1]май'!F18+'[1]июнь'!F18+'[1]июль'!F18+'[1]август'!F18+'[1]сентябрь'!F18+'[1]октябрь'!F18+'[1]ноябрь'!F18+'[1]декабрь'!F18</f>
        <v>41083.46000000001</v>
      </c>
      <c r="G18" s="17">
        <f>'[1]январь'!G18+'[1]февраль'!G18+'[1]март'!G18+'[1]апрель'!G18+'[1]май'!G18+'[1]июнь'!G18+'[1]июль'!G18+'[1]август'!G18+'[1]сентябрь'!G18+'[1]октябрь'!G18+'[1]ноябрь'!G18+'[1]декабрь'!G18</f>
        <v>27501.622999999996</v>
      </c>
      <c r="H18" s="24"/>
      <c r="I18" s="19"/>
      <c r="J18" s="19"/>
      <c r="K18" s="19"/>
      <c r="L18" s="19"/>
    </row>
    <row r="19" spans="1:12" ht="40.5">
      <c r="A19" s="22" t="s">
        <v>26</v>
      </c>
      <c r="B19" s="23" t="s">
        <v>27</v>
      </c>
      <c r="C19" s="25">
        <f>SUM(D19:G19)</f>
        <v>24961.656</v>
      </c>
      <c r="D19" s="16">
        <f>'[1]январь'!D19+'[1]февраль'!D19+'[1]март'!D19+'[1]апрель'!D19+'[1]май'!D19+'[1]июнь'!D19+'[1]июль'!D19+'[1]август'!D19+'[1]сентябрь'!D19+'[1]октябрь'!D19+'[1]ноябрь'!D19+'[1]декабрь'!D19</f>
        <v>329.965</v>
      </c>
      <c r="E19" s="16">
        <f>'[1]январь'!E19+'[1]февраль'!E19+'[1]март'!E19+'[1]апрель'!E19+'[1]май'!E19+'[1]июнь'!E19+'[1]июль'!E19+'[1]август'!E19+'[1]сентябрь'!E19+'[1]октябрь'!E19+'[1]ноябрь'!E19+'[1]декабрь'!E19</f>
        <v>582.96</v>
      </c>
      <c r="F19" s="16">
        <f>'[1]январь'!F19+'[1]февраль'!F19+'[1]март'!F19+'[1]апрель'!F19+'[1]май'!F19+'[1]июнь'!F19+'[1]июль'!F19+'[1]август'!F19+'[1]сентябрь'!F19+'[1]октябрь'!F19+'[1]ноябрь'!F19+'[1]декабрь'!F19</f>
        <v>12455.584</v>
      </c>
      <c r="G19" s="17">
        <f>'[1]январь'!G19+'[1]февраль'!G19+'[1]март'!G19+'[1]апрель'!G19+'[1]май'!G19+'[1]июнь'!G19+'[1]июль'!G19+'[1]август'!G19+'[1]сентябрь'!G19+'[1]октябрь'!G19+'[1]ноябрь'!G19+'[1]декабрь'!G19</f>
        <v>11593.146999999999</v>
      </c>
      <c r="H19" s="24"/>
      <c r="I19" s="19"/>
      <c r="J19" s="19"/>
      <c r="K19" s="19"/>
      <c r="L19" s="19"/>
    </row>
    <row r="20" spans="1:7" ht="29.25" customHeight="1">
      <c r="A20" s="14" t="s">
        <v>28</v>
      </c>
      <c r="B20" s="15" t="s">
        <v>29</v>
      </c>
      <c r="C20" s="16"/>
      <c r="D20" s="16"/>
      <c r="E20" s="16"/>
      <c r="F20" s="16"/>
      <c r="G20" s="17"/>
    </row>
    <row r="21" spans="1:7" ht="15" customHeight="1">
      <c r="A21" s="14" t="s">
        <v>30</v>
      </c>
      <c r="B21" s="15" t="s">
        <v>31</v>
      </c>
      <c r="C21" s="16">
        <f>C22+C27</f>
        <v>973520.035</v>
      </c>
      <c r="D21" s="16">
        <f>'[1]январь'!D21+'[1]февраль'!D21+'[1]март'!D21+'[1]апрель'!D21+'[1]май'!D21+'[1]июнь'!D21+'[1]июль'!D21+'[1]август'!D21+'[1]сентябрь'!D21+'[1]октябрь'!D21+'[1]ноябрь'!D21+'[1]декабрь'!D21</f>
        <v>9509.750999999998</v>
      </c>
      <c r="E21" s="16"/>
      <c r="F21" s="16">
        <f>'[1]январь'!F21+'[1]февраль'!F21+'[1]март'!F21+'[1]апрель'!F21+'[1]май'!F21+'[1]июнь'!F21+'[1]июль'!F21+'[1]август'!F21+'[1]сентябрь'!F21+'[1]октябрь'!F21+'[1]ноябрь'!F21+'[1]декабрь'!F21</f>
        <v>567917.369</v>
      </c>
      <c r="G21" s="17">
        <f>'[1]январь'!G21+'[1]февраль'!G21+'[1]март'!G21+'[1]апрель'!G21+'[1]май'!G21+'[1]июнь'!G21+'[1]июль'!G21+'[1]август'!G21+'[1]сентябрь'!G21+'[1]октябрь'!G21+'[1]ноябрь'!G21+'[1]декабрь'!G21</f>
        <v>396092.915</v>
      </c>
    </row>
    <row r="22" spans="1:7" ht="27" customHeight="1">
      <c r="A22" s="14" t="s">
        <v>32</v>
      </c>
      <c r="B22" s="15" t="s">
        <v>33</v>
      </c>
      <c r="C22" s="16">
        <f>D22+F22+G22</f>
        <v>973520.035</v>
      </c>
      <c r="D22" s="16">
        <f>'[1]январь'!D22+'[1]февраль'!D22+'[1]март'!D22+'[1]апрель'!D22+'[1]май'!D22+'[1]июнь'!D22+'[1]июль'!D22+'[1]август'!D22+'[1]сентябрь'!D22+'[1]октябрь'!D22+'[1]ноябрь'!D22+'[1]декабрь'!D22</f>
        <v>9509.750999999998</v>
      </c>
      <c r="E22" s="16"/>
      <c r="F22" s="16">
        <f>F21</f>
        <v>567917.369</v>
      </c>
      <c r="G22" s="17">
        <f>'[1]январь'!G22+'[1]февраль'!G22+'[1]март'!G22+'[1]апрель'!G22+'[1]май'!G22+'[1]июнь'!G22+'[1]июль'!G22+'[1]август'!G22+'[1]сентябрь'!G22+'[1]октябрь'!G22+'[1]ноябрь'!G22+'[1]декабрь'!G22</f>
        <v>396092.91500000004</v>
      </c>
    </row>
    <row r="23" spans="1:7" ht="13.5">
      <c r="A23" s="14"/>
      <c r="B23" s="18" t="s">
        <v>34</v>
      </c>
      <c r="C23" s="16"/>
      <c r="D23" s="16"/>
      <c r="E23" s="16"/>
      <c r="F23" s="16"/>
      <c r="G23" s="26"/>
    </row>
    <row r="24" spans="1:7" ht="13.5">
      <c r="A24" s="14"/>
      <c r="B24" s="18" t="s">
        <v>35</v>
      </c>
      <c r="C24" s="16">
        <f>D24+F24+G24</f>
        <v>872922.959</v>
      </c>
      <c r="D24" s="17">
        <f>D22-'[1]декабрь'!D22</f>
        <v>8385.687999999998</v>
      </c>
      <c r="E24" s="17"/>
      <c r="F24" s="17">
        <f>'[1]январь'!F22+'[1]февраль'!F22+'[1]март'!F22+'[1]апрель'!F22+'[1]май'!F22+'[1]июнь'!F22+'[1]июль'!F22+'[1]август'!F22+'[1]сентябрь'!F22+'[1]октябрь'!F22+'[1]ноябрь'!F22</f>
        <v>514284.594</v>
      </c>
      <c r="G24" s="17">
        <f>G22-'[1]декабрь'!G22</f>
        <v>350252.677</v>
      </c>
    </row>
    <row r="25" spans="1:7" ht="14.25" customHeight="1" thickBot="1">
      <c r="A25" s="46"/>
      <c r="B25" s="47" t="s">
        <v>36</v>
      </c>
      <c r="C25" s="28">
        <f>D25+F25+G25</f>
        <v>100597.076</v>
      </c>
      <c r="D25" s="28">
        <f>'[1]декабрь'!D22</f>
        <v>1124.063</v>
      </c>
      <c r="E25" s="27"/>
      <c r="F25" s="28">
        <f>'[1]декабрь'!F22+'[1]январь'!F27+'[1]февраль'!F27+'[1]март'!F27+'[1]апрель'!F27+'[1]май'!F27+'[1]июнь'!F27+'[1]июль'!F27+'[1]август'!F27+'[1]сентябрь'!F27+'[1]октябрь'!F27+'[1]ноябрь'!F27+'[1]декабрь'!F27</f>
        <v>53632.775</v>
      </c>
      <c r="G25" s="28">
        <f>'[1]декабрь'!G22</f>
        <v>45840.238</v>
      </c>
    </row>
    <row r="26" spans="1:8" ht="11.25" customHeight="1">
      <c r="A26" s="33"/>
      <c r="B26" s="45"/>
      <c r="C26" s="35"/>
      <c r="D26" s="35"/>
      <c r="E26" s="35"/>
      <c r="F26" s="35"/>
      <c r="G26" s="35"/>
      <c r="H26" s="29"/>
    </row>
    <row r="27" spans="1:10" ht="22.5" customHeight="1">
      <c r="A27" s="33"/>
      <c r="B27" s="34"/>
      <c r="C27" s="35"/>
      <c r="D27" s="35"/>
      <c r="E27" s="35"/>
      <c r="F27" s="35"/>
      <c r="G27" s="35"/>
      <c r="H27" s="29"/>
      <c r="J27" s="29"/>
    </row>
    <row r="28" spans="1:8" ht="12.75">
      <c r="A28" s="29"/>
      <c r="B28" s="29"/>
      <c r="C28" s="29"/>
      <c r="D28" s="29"/>
      <c r="E28" s="29"/>
      <c r="F28" s="29"/>
      <c r="G28" s="29"/>
      <c r="H28" s="29"/>
    </row>
    <row r="29" spans="1:8" ht="12.75">
      <c r="A29" s="29"/>
      <c r="B29" s="29"/>
      <c r="C29" s="29"/>
      <c r="D29" s="29"/>
      <c r="E29" s="29"/>
      <c r="F29" s="29"/>
      <c r="G29" s="29"/>
      <c r="H29" s="29"/>
    </row>
    <row r="30" spans="1:9" ht="12.75">
      <c r="A30" s="36"/>
      <c r="B30" s="36"/>
      <c r="C30" s="36"/>
      <c r="D30" s="36"/>
      <c r="E30" s="36"/>
      <c r="F30" s="36"/>
      <c r="G30" s="36"/>
      <c r="H30" s="36"/>
      <c r="I30" s="30"/>
    </row>
    <row r="31" spans="1:8" ht="12.75">
      <c r="A31" s="29"/>
      <c r="B31" s="29"/>
      <c r="C31" s="37"/>
      <c r="D31" s="38"/>
      <c r="E31" s="29"/>
      <c r="F31" s="29"/>
      <c r="G31" s="29"/>
      <c r="H31" s="29"/>
    </row>
    <row r="32" spans="1:8" ht="12.75">
      <c r="A32" s="29"/>
      <c r="B32" s="29"/>
      <c r="C32" s="37"/>
      <c r="D32" s="38"/>
      <c r="E32" s="29"/>
      <c r="F32" s="29"/>
      <c r="G32" s="39"/>
      <c r="H32" s="29"/>
    </row>
    <row r="33" spans="1:8" ht="12.75">
      <c r="A33" s="29"/>
      <c r="B33" s="29"/>
      <c r="C33" s="29"/>
      <c r="D33" s="29"/>
      <c r="E33" s="29"/>
      <c r="F33" s="29"/>
      <c r="G33" s="29"/>
      <c r="H33" s="29"/>
    </row>
    <row r="34" spans="1:8" ht="12.75">
      <c r="A34" s="29"/>
      <c r="B34" s="40"/>
      <c r="C34" s="29"/>
      <c r="D34" s="29"/>
      <c r="E34" s="29"/>
      <c r="F34" s="29"/>
      <c r="G34" s="29"/>
      <c r="H34" s="29"/>
    </row>
    <row r="35" spans="1:8" ht="12.75">
      <c r="A35" s="29"/>
      <c r="B35" s="29"/>
      <c r="C35" s="41"/>
      <c r="D35" s="41"/>
      <c r="E35" s="41"/>
      <c r="F35" s="41"/>
      <c r="G35" s="41"/>
      <c r="H35" s="41"/>
    </row>
    <row r="36" spans="1:8" ht="12.75">
      <c r="A36" s="29"/>
      <c r="B36" s="29"/>
      <c r="C36" s="42"/>
      <c r="D36" s="43"/>
      <c r="E36" s="43"/>
      <c r="F36" s="43"/>
      <c r="G36" s="44"/>
      <c r="H36" s="44"/>
    </row>
    <row r="37" spans="1:8" ht="12.75">
      <c r="A37" s="29"/>
      <c r="B37" s="29"/>
      <c r="C37" s="42"/>
      <c r="D37" s="43"/>
      <c r="E37" s="43"/>
      <c r="F37" s="43"/>
      <c r="G37" s="43"/>
      <c r="H37" s="43"/>
    </row>
    <row r="38" spans="1:8" ht="12.75">
      <c r="A38" s="29"/>
      <c r="B38" s="29"/>
      <c r="C38" s="42"/>
      <c r="D38" s="43"/>
      <c r="E38" s="43"/>
      <c r="F38" s="43"/>
      <c r="G38" s="43"/>
      <c r="H38" s="44"/>
    </row>
    <row r="39" spans="1:8" ht="12.75">
      <c r="A39" s="29"/>
      <c r="B39" s="29"/>
      <c r="C39" s="29"/>
      <c r="D39" s="29"/>
      <c r="E39" s="29"/>
      <c r="F39" s="29"/>
      <c r="G39" s="29"/>
      <c r="H39" s="29"/>
    </row>
    <row r="40" spans="1:8" ht="12.75">
      <c r="A40" s="29"/>
      <c r="B40" s="29"/>
      <c r="C40" s="29"/>
      <c r="D40" s="29"/>
      <c r="E40" s="29"/>
      <c r="F40" s="29"/>
      <c r="G40" s="29"/>
      <c r="H40" s="29"/>
    </row>
    <row r="41" ht="12.75">
      <c r="D41" s="19"/>
    </row>
  </sheetData>
  <mergeCells count="2">
    <mergeCell ref="A2:G2"/>
    <mergeCell ref="C4:G4"/>
  </mergeCells>
  <printOptions/>
  <pageMargins left="0.32" right="0.54" top="0.45" bottom="0.35" header="0.5" footer="0.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6"/>
  <sheetViews>
    <sheetView tabSelected="1" workbookViewId="0" topLeftCell="A1">
      <selection activeCell="M28" sqref="M28"/>
    </sheetView>
  </sheetViews>
  <sheetFormatPr defaultColWidth="9.00390625" defaultRowHeight="12.75"/>
  <cols>
    <col min="1" max="1" width="5.75390625" style="0" customWidth="1"/>
    <col min="2" max="2" width="44.25390625" style="0" customWidth="1"/>
    <col min="3" max="3" width="17.25390625" style="0" customWidth="1"/>
    <col min="4" max="4" width="13.875" style="0" customWidth="1"/>
    <col min="5" max="5" width="14.375" style="0" customWidth="1"/>
    <col min="6" max="6" width="17.75390625" style="0" customWidth="1"/>
    <col min="7" max="7" width="17.00390625" style="0" customWidth="1"/>
    <col min="8" max="8" width="10.75390625" style="0" customWidth="1"/>
  </cols>
  <sheetData>
    <row r="2" spans="1:7" ht="34.5" customHeight="1">
      <c r="A2" s="49" t="s">
        <v>37</v>
      </c>
      <c r="B2" s="49"/>
      <c r="C2" s="49"/>
      <c r="D2" s="49"/>
      <c r="E2" s="49"/>
      <c r="F2" s="49"/>
      <c r="G2" s="49"/>
    </row>
    <row r="3" spans="1:7" ht="13.5" thickBot="1">
      <c r="A3" s="1" t="s">
        <v>1</v>
      </c>
      <c r="B3" s="2"/>
      <c r="C3" s="2"/>
      <c r="D3" s="2"/>
      <c r="E3" s="2"/>
      <c r="F3" s="2"/>
      <c r="G3" s="3" t="s">
        <v>2</v>
      </c>
    </row>
    <row r="4" spans="1:7" ht="13.5">
      <c r="A4" s="4" t="s">
        <v>3</v>
      </c>
      <c r="B4" s="5" t="s">
        <v>4</v>
      </c>
      <c r="C4" s="50">
        <v>2013</v>
      </c>
      <c r="D4" s="51"/>
      <c r="E4" s="51"/>
      <c r="F4" s="51"/>
      <c r="G4" s="52"/>
    </row>
    <row r="5" spans="1:7" ht="14.25" thickBot="1">
      <c r="A5" s="6"/>
      <c r="B5" s="7"/>
      <c r="C5" s="8" t="s">
        <v>5</v>
      </c>
      <c r="D5" s="9" t="s">
        <v>6</v>
      </c>
      <c r="E5" s="9" t="s">
        <v>7</v>
      </c>
      <c r="F5" s="9" t="s">
        <v>8</v>
      </c>
      <c r="G5" s="7" t="s">
        <v>9</v>
      </c>
    </row>
    <row r="6" spans="1:7" ht="12.75">
      <c r="A6" s="10">
        <v>1</v>
      </c>
      <c r="B6" s="11">
        <v>2</v>
      </c>
      <c r="C6" s="12">
        <v>3</v>
      </c>
      <c r="D6" s="12">
        <v>4</v>
      </c>
      <c r="E6" s="12">
        <v>5</v>
      </c>
      <c r="F6" s="12">
        <v>6</v>
      </c>
      <c r="G6" s="13">
        <v>7</v>
      </c>
    </row>
    <row r="7" spans="1:7" ht="13.5">
      <c r="A7" s="14" t="s">
        <v>10</v>
      </c>
      <c r="B7" s="15" t="s">
        <v>11</v>
      </c>
      <c r="C7" s="16">
        <f>C16+C21</f>
        <v>213.385</v>
      </c>
      <c r="D7" s="16">
        <f>C7-E7-F15-F14</f>
        <v>124.85499999999999</v>
      </c>
      <c r="E7" s="16">
        <f>E14</f>
        <v>36.626</v>
      </c>
      <c r="F7" s="16">
        <f>F8+F15+F14</f>
        <v>210.688</v>
      </c>
      <c r="G7" s="17">
        <f>G8</f>
        <v>87.243</v>
      </c>
    </row>
    <row r="8" spans="1:7" ht="17.25" customHeight="1">
      <c r="A8" s="14" t="s">
        <v>12</v>
      </c>
      <c r="B8" s="15" t="s">
        <v>13</v>
      </c>
      <c r="C8" s="16"/>
      <c r="D8" s="16"/>
      <c r="E8" s="16"/>
      <c r="F8" s="16">
        <f>F10+F11</f>
        <v>158.784</v>
      </c>
      <c r="G8" s="17">
        <f>G12</f>
        <v>87.243</v>
      </c>
    </row>
    <row r="9" spans="1:7" ht="13.5">
      <c r="A9" s="14"/>
      <c r="B9" s="15" t="s">
        <v>14</v>
      </c>
      <c r="C9" s="16"/>
      <c r="D9" s="16"/>
      <c r="E9" s="16"/>
      <c r="F9" s="16"/>
      <c r="G9" s="17"/>
    </row>
    <row r="10" spans="1:7" ht="13.5">
      <c r="A10" s="14"/>
      <c r="B10" s="15" t="s">
        <v>6</v>
      </c>
      <c r="C10" s="16"/>
      <c r="D10" s="16"/>
      <c r="E10" s="16"/>
      <c r="F10" s="16">
        <f>D7-D16-D21</f>
        <v>122.589</v>
      </c>
      <c r="G10" s="17"/>
    </row>
    <row r="11" spans="1:7" ht="13.5">
      <c r="A11" s="14"/>
      <c r="B11" s="15" t="s">
        <v>7</v>
      </c>
      <c r="C11" s="16"/>
      <c r="D11" s="16"/>
      <c r="E11" s="16"/>
      <c r="F11" s="16">
        <f>E7-E16</f>
        <v>36.195</v>
      </c>
      <c r="G11" s="17"/>
    </row>
    <row r="12" spans="1:7" ht="13.5">
      <c r="A12" s="14"/>
      <c r="B12" s="15" t="s">
        <v>8</v>
      </c>
      <c r="C12" s="16"/>
      <c r="D12" s="16"/>
      <c r="E12" s="16"/>
      <c r="F12" s="16"/>
      <c r="G12" s="17">
        <f>F7-F16-F21</f>
        <v>87.243</v>
      </c>
    </row>
    <row r="13" spans="1:7" ht="27.75" customHeight="1">
      <c r="A13" s="14" t="s">
        <v>15</v>
      </c>
      <c r="B13" s="15" t="s">
        <v>16</v>
      </c>
      <c r="C13" s="16"/>
      <c r="D13" s="16"/>
      <c r="E13" s="16"/>
      <c r="F13" s="16">
        <f>'[1]2013'!F13/5311</f>
        <v>0</v>
      </c>
      <c r="G13" s="17"/>
    </row>
    <row r="14" spans="1:9" ht="13.5">
      <c r="A14" s="14" t="s">
        <v>17</v>
      </c>
      <c r="B14" s="18" t="s">
        <v>18</v>
      </c>
      <c r="C14" s="16">
        <f>D14+E14+F14</f>
        <v>149.504</v>
      </c>
      <c r="D14" s="16">
        <v>112.645</v>
      </c>
      <c r="E14" s="16">
        <v>36.626</v>
      </c>
      <c r="F14" s="16">
        <v>0.233</v>
      </c>
      <c r="G14" s="17"/>
      <c r="I14" s="19"/>
    </row>
    <row r="15" spans="1:7" ht="17.25" customHeight="1">
      <c r="A15" s="14" t="s">
        <v>19</v>
      </c>
      <c r="B15" s="15" t="s">
        <v>20</v>
      </c>
      <c r="C15" s="16">
        <f>D15+F15</f>
        <v>63.881</v>
      </c>
      <c r="D15" s="16">
        <v>12.21</v>
      </c>
      <c r="E15" s="16"/>
      <c r="F15" s="16">
        <v>51.671</v>
      </c>
      <c r="G15" s="17"/>
    </row>
    <row r="16" spans="1:9" ht="21.75" customHeight="1">
      <c r="A16" s="14" t="s">
        <v>21</v>
      </c>
      <c r="B16" s="15" t="s">
        <v>22</v>
      </c>
      <c r="C16" s="16">
        <f>D16+E16+F16+G16</f>
        <v>13.966999999999999</v>
      </c>
      <c r="D16" s="16">
        <v>0.303</v>
      </c>
      <c r="E16" s="16">
        <v>0.431</v>
      </c>
      <c r="F16" s="16">
        <v>7.648</v>
      </c>
      <c r="G16" s="17">
        <v>5.585</v>
      </c>
      <c r="I16" s="19"/>
    </row>
    <row r="17" spans="1:8" ht="21.75" customHeight="1">
      <c r="A17" s="14"/>
      <c r="B17" s="15" t="s">
        <v>23</v>
      </c>
      <c r="C17" s="20">
        <f>C16/C7</f>
        <v>0.06545446024790871</v>
      </c>
      <c r="D17" s="20">
        <f>D16/D7</f>
        <v>0.002426815105522406</v>
      </c>
      <c r="E17" s="20">
        <f>E16/E7</f>
        <v>0.011767596789166166</v>
      </c>
      <c r="F17" s="20">
        <f>F16/F7</f>
        <v>0.03630012150668287</v>
      </c>
      <c r="G17" s="48">
        <f>G16/G7</f>
        <v>0.06401659732012883</v>
      </c>
      <c r="H17" s="21"/>
    </row>
    <row r="18" spans="1:12" ht="40.5">
      <c r="A18" s="22" t="s">
        <v>24</v>
      </c>
      <c r="B18" s="23" t="s">
        <v>25</v>
      </c>
      <c r="C18" s="16">
        <f>D18+E18+F18+G18</f>
        <v>10.401</v>
      </c>
      <c r="D18" s="16">
        <v>0.256</v>
      </c>
      <c r="E18" s="16">
        <v>0.347</v>
      </c>
      <c r="F18" s="16">
        <v>5.869</v>
      </c>
      <c r="G18" s="17">
        <v>3.929</v>
      </c>
      <c r="H18" s="24"/>
      <c r="I18" s="19"/>
      <c r="J18" s="19"/>
      <c r="K18" s="19"/>
      <c r="L18" s="19"/>
    </row>
    <row r="19" spans="1:12" ht="40.5">
      <c r="A19" s="22" t="s">
        <v>26</v>
      </c>
      <c r="B19" s="23" t="s">
        <v>27</v>
      </c>
      <c r="C19" s="25">
        <f>SUM(D19:G19)</f>
        <v>3.566</v>
      </c>
      <c r="D19" s="16">
        <v>0.047</v>
      </c>
      <c r="E19" s="16">
        <v>0.084</v>
      </c>
      <c r="F19" s="16">
        <v>1.779</v>
      </c>
      <c r="G19" s="17">
        <v>1.656</v>
      </c>
      <c r="H19" s="24"/>
      <c r="I19" s="19"/>
      <c r="J19" s="19"/>
      <c r="K19" s="19"/>
      <c r="L19" s="19"/>
    </row>
    <row r="20" spans="1:7" ht="29.25" customHeight="1">
      <c r="A20" s="14" t="s">
        <v>28</v>
      </c>
      <c r="B20" s="15" t="s">
        <v>29</v>
      </c>
      <c r="C20" s="16"/>
      <c r="D20" s="16"/>
      <c r="E20" s="16"/>
      <c r="F20" s="16"/>
      <c r="G20" s="17"/>
    </row>
    <row r="21" spans="1:7" ht="15" customHeight="1">
      <c r="A21" s="14" t="s">
        <v>30</v>
      </c>
      <c r="B21" s="15" t="s">
        <v>31</v>
      </c>
      <c r="C21" s="16">
        <f>C22+C27</f>
        <v>199.418</v>
      </c>
      <c r="D21" s="17">
        <f>D22</f>
        <v>1.9629999999999999</v>
      </c>
      <c r="E21" s="16"/>
      <c r="F21" s="17">
        <f>F22</f>
        <v>115.797</v>
      </c>
      <c r="G21" s="17">
        <f>G7-G16</f>
        <v>81.658</v>
      </c>
    </row>
    <row r="22" spans="1:7" ht="27" customHeight="1">
      <c r="A22" s="14" t="s">
        <v>32</v>
      </c>
      <c r="B22" s="15" t="s">
        <v>33</v>
      </c>
      <c r="C22" s="16">
        <f>D22+F22+G22</f>
        <v>199.418</v>
      </c>
      <c r="D22" s="17">
        <f>D24+D25</f>
        <v>1.9629999999999999</v>
      </c>
      <c r="E22" s="16"/>
      <c r="F22" s="17">
        <f>F24+F25</f>
        <v>115.797</v>
      </c>
      <c r="G22" s="17">
        <f>G24+G25</f>
        <v>81.658</v>
      </c>
    </row>
    <row r="23" spans="1:7" ht="13.5">
      <c r="A23" s="14"/>
      <c r="B23" s="18" t="s">
        <v>34</v>
      </c>
      <c r="C23" s="16"/>
      <c r="D23" s="16"/>
      <c r="E23" s="16"/>
      <c r="F23" s="16"/>
      <c r="G23" s="26"/>
    </row>
    <row r="24" spans="1:7" ht="13.5">
      <c r="A24" s="14"/>
      <c r="B24" s="18" t="s">
        <v>35</v>
      </c>
      <c r="C24" s="16">
        <f>D24+F24+G24</f>
        <v>169.23700000000002</v>
      </c>
      <c r="D24" s="17">
        <v>1.626</v>
      </c>
      <c r="E24" s="17"/>
      <c r="F24" s="17">
        <v>99.706</v>
      </c>
      <c r="G24" s="17">
        <v>67.905</v>
      </c>
    </row>
    <row r="25" spans="1:7" ht="14.25" thickBot="1">
      <c r="A25" s="46"/>
      <c r="B25" s="47" t="s">
        <v>36</v>
      </c>
      <c r="C25" s="28">
        <f>D25+F25+G25</f>
        <v>30.181</v>
      </c>
      <c r="D25" s="28">
        <v>0.337</v>
      </c>
      <c r="E25" s="27"/>
      <c r="F25" s="28">
        <v>16.091</v>
      </c>
      <c r="G25" s="28">
        <v>13.753</v>
      </c>
    </row>
    <row r="26" spans="1:8" ht="11.25" customHeight="1">
      <c r="A26" s="33"/>
      <c r="B26" s="45"/>
      <c r="C26" s="35"/>
      <c r="D26" s="35"/>
      <c r="E26" s="35"/>
      <c r="F26" s="35"/>
      <c r="G26" s="35"/>
      <c r="H26" s="29"/>
    </row>
    <row r="27" spans="1:8" ht="22.5" customHeight="1">
      <c r="A27" s="33"/>
      <c r="B27" s="34"/>
      <c r="C27" s="35"/>
      <c r="D27" s="35"/>
      <c r="E27" s="35"/>
      <c r="F27" s="35"/>
      <c r="G27" s="35"/>
      <c r="H27" s="29"/>
    </row>
    <row r="28" spans="1:8" ht="12.75">
      <c r="A28" s="29"/>
      <c r="B28" s="29"/>
      <c r="C28" s="29"/>
      <c r="D28" s="29"/>
      <c r="E28" s="29"/>
      <c r="F28" s="29"/>
      <c r="G28" s="29"/>
      <c r="H28" s="29"/>
    </row>
    <row r="29" spans="1:8" ht="12.75">
      <c r="A29" s="29"/>
      <c r="B29" s="29"/>
      <c r="C29" s="29"/>
      <c r="D29" s="29"/>
      <c r="E29" s="29"/>
      <c r="F29" s="29"/>
      <c r="G29" s="29"/>
      <c r="H29" s="29"/>
    </row>
    <row r="30" spans="1:9" ht="12.75">
      <c r="A30" s="30"/>
      <c r="B30" s="30"/>
      <c r="C30" s="30"/>
      <c r="D30" s="30"/>
      <c r="E30" s="30"/>
      <c r="F30" s="30"/>
      <c r="G30" s="30"/>
      <c r="H30" s="30"/>
      <c r="I30" s="30"/>
    </row>
    <row r="31" spans="3:4" ht="12.75">
      <c r="C31" s="19"/>
      <c r="D31" s="31"/>
    </row>
    <row r="32" spans="3:7" ht="12.75">
      <c r="C32" s="19"/>
      <c r="D32" s="31"/>
      <c r="G32" s="32">
        <f>G22-G21</f>
        <v>0</v>
      </c>
    </row>
    <row r="36" ht="12.75">
      <c r="D36" s="19"/>
    </row>
  </sheetData>
  <mergeCells count="2">
    <mergeCell ref="A2:G2"/>
    <mergeCell ref="C4:G4"/>
  </mergeCells>
  <printOptions/>
  <pageMargins left="0.32" right="0.54" top="0.45" bottom="0.35" header="0.5" footer="0.5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 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Bezborodova</dc:creator>
  <cp:keywords/>
  <dc:description/>
  <cp:lastModifiedBy>Bezborodova</cp:lastModifiedBy>
  <dcterms:created xsi:type="dcterms:W3CDTF">2014-02-26T07:52:42Z</dcterms:created>
  <dcterms:modified xsi:type="dcterms:W3CDTF">2014-02-26T08:04:47Z</dcterms:modified>
  <cp:category/>
  <cp:version/>
  <cp:contentType/>
  <cp:contentStatus/>
</cp:coreProperties>
</file>