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95" windowHeight="10110"/>
  </bookViews>
  <sheets>
    <sheet name="ЛЭ 2013" sheetId="1" r:id="rId1"/>
    <sheet name="СПб 2013" sheetId="2" r:id="rId2"/>
    <sheet name="ЛО 2013" sheetId="3" r:id="rId3"/>
  </sheets>
  <definedNames>
    <definedName name="_xlnm.Print_Area" localSheetId="2">'ЛО 2013'!$A$1:$D$39</definedName>
    <definedName name="_xlnm.Print_Area" localSheetId="0">'ЛЭ 2013'!$A$1:$H$41</definedName>
    <definedName name="_xlnm.Print_Area" localSheetId="1">'СПб 2013'!$A$1:$D$39</definedName>
  </definedNames>
  <calcPr calcId="125725"/>
</workbook>
</file>

<file path=xl/calcChain.xml><?xml version="1.0" encoding="utf-8"?>
<calcChain xmlns="http://schemas.openxmlformats.org/spreadsheetml/2006/main">
  <c r="H26" i="1"/>
  <c r="E11" i="3" l="1"/>
  <c r="E11" i="2"/>
  <c r="E29" l="1"/>
  <c r="E29" i="3"/>
  <c r="E17"/>
  <c r="E17" i="2"/>
  <c r="E30" i="3" l="1"/>
  <c r="E6" l="1"/>
  <c r="F10" l="1"/>
  <c r="G10" s="1"/>
  <c r="D6"/>
  <c r="F6" s="1"/>
  <c r="F26" i="2"/>
  <c r="G26" s="1"/>
  <c r="D11"/>
  <c r="F11" s="1"/>
  <c r="G11" s="1"/>
  <c r="F20" i="1"/>
  <c r="G20" s="1"/>
  <c r="F31" i="3"/>
  <c r="G31" s="1"/>
  <c r="F30"/>
  <c r="G30" s="1"/>
  <c r="F27"/>
  <c r="G27" s="1"/>
  <c r="F23"/>
  <c r="G23" s="1"/>
  <c r="F22"/>
  <c r="G22" s="1"/>
  <c r="F21"/>
  <c r="G21" s="1"/>
  <c r="F20"/>
  <c r="G20" s="1"/>
  <c r="F19"/>
  <c r="G19" s="1"/>
  <c r="F18"/>
  <c r="G18" s="1"/>
  <c r="F16"/>
  <c r="G16" s="1"/>
  <c r="F15"/>
  <c r="G15" s="1"/>
  <c r="F14"/>
  <c r="G14" s="1"/>
  <c r="F13"/>
  <c r="G13" s="1"/>
  <c r="F12"/>
  <c r="G12" s="1"/>
  <c r="F9"/>
  <c r="G9" s="1"/>
  <c r="F12" i="2"/>
  <c r="G12" s="1"/>
  <c r="F13"/>
  <c r="G13" s="1"/>
  <c r="F14"/>
  <c r="G14" s="1"/>
  <c r="F15"/>
  <c r="G15" s="1"/>
  <c r="F16"/>
  <c r="G16" s="1"/>
  <c r="F18"/>
  <c r="G18" s="1"/>
  <c r="F19"/>
  <c r="G19" s="1"/>
  <c r="F20"/>
  <c r="G20" s="1"/>
  <c r="F21"/>
  <c r="G21" s="1"/>
  <c r="F22"/>
  <c r="G22" s="1"/>
  <c r="F23"/>
  <c r="G23" s="1"/>
  <c r="F24"/>
  <c r="G24" s="1"/>
  <c r="F31"/>
  <c r="G31" s="1"/>
  <c r="F27" l="1"/>
  <c r="G27" s="1"/>
  <c r="F25"/>
  <c r="G25" s="1"/>
  <c r="E30"/>
  <c r="F30" l="1"/>
  <c r="G30" s="1"/>
  <c r="E6" i="1"/>
  <c r="E8"/>
  <c r="E9"/>
  <c r="E10"/>
  <c r="E11"/>
  <c r="E12"/>
  <c r="E13"/>
  <c r="E14"/>
  <c r="E15"/>
  <c r="E16"/>
  <c r="E17"/>
  <c r="E18"/>
  <c r="E19"/>
  <c r="E20"/>
  <c r="E21"/>
  <c r="E22"/>
  <c r="E24"/>
  <c r="E26"/>
  <c r="E27"/>
  <c r="E28"/>
  <c r="E6" i="2" l="1"/>
  <c r="F9"/>
  <c r="G9" s="1"/>
  <c r="D31" i="1"/>
  <c r="D32"/>
  <c r="F10" i="2" l="1"/>
  <c r="G10" s="1"/>
  <c r="E7" i="1"/>
  <c r="D29" i="3"/>
  <c r="F29" s="1"/>
  <c r="G29" s="1"/>
  <c r="D11"/>
  <c r="F11" s="1"/>
  <c r="G11" s="1"/>
  <c r="D29" i="2"/>
  <c r="D19" i="1"/>
  <c r="F19" s="1"/>
  <c r="G19" s="1"/>
  <c r="D18"/>
  <c r="F18" s="1"/>
  <c r="G18" s="1"/>
  <c r="D16"/>
  <c r="F16" s="1"/>
  <c r="G16" s="1"/>
  <c r="D15"/>
  <c r="F15" s="1"/>
  <c r="G15" s="1"/>
  <c r="D13"/>
  <c r="F13" s="1"/>
  <c r="G13" s="1"/>
  <c r="D12"/>
  <c r="F12" s="1"/>
  <c r="G12" s="1"/>
  <c r="D11"/>
  <c r="F11" s="1"/>
  <c r="G11" s="1"/>
  <c r="D10"/>
  <c r="F10" s="1"/>
  <c r="G10" s="1"/>
  <c r="D9"/>
  <c r="F9" s="1"/>
  <c r="G9" s="1"/>
  <c r="D26" l="1"/>
  <c r="F26" s="1"/>
  <c r="G26" s="1"/>
  <c r="F29" i="2"/>
  <c r="G29" s="1"/>
  <c r="D28" i="1"/>
  <c r="F28" s="1"/>
  <c r="G28" s="1"/>
  <c r="D27"/>
  <c r="F27" s="1"/>
  <c r="G27" s="1"/>
  <c r="D8"/>
  <c r="F8" s="1"/>
  <c r="G8" s="1"/>
  <c r="D20"/>
  <c r="D6" i="2" l="1"/>
  <c r="F6" s="1"/>
  <c r="D17"/>
  <c r="F17" l="1"/>
  <c r="G17" s="1"/>
  <c r="D7" i="1"/>
  <c r="F7" s="1"/>
  <c r="G7" s="1"/>
  <c r="D6"/>
  <c r="F6" s="1"/>
  <c r="G6" s="1"/>
  <c r="D17" i="3"/>
  <c r="D17" i="1"/>
  <c r="F17" s="1"/>
  <c r="G17" s="1"/>
  <c r="D14" l="1"/>
  <c r="F14" s="1"/>
  <c r="G14" s="1"/>
  <c r="F17" i="3"/>
  <c r="G17" s="1"/>
  <c r="D24" i="1" l="1"/>
  <c r="F24" s="1"/>
  <c r="G24" s="1"/>
  <c r="D25" l="1"/>
  <c r="D23"/>
  <c r="F24" i="3" l="1"/>
  <c r="G24" s="1"/>
  <c r="D21" i="1"/>
  <c r="F21" s="1"/>
  <c r="G21" s="1"/>
  <c r="I10" i="3"/>
  <c r="F25"/>
  <c r="G25" s="1"/>
  <c r="D22" i="1"/>
  <c r="F22" s="1"/>
  <c r="G22" s="1"/>
  <c r="F28" i="3" l="1"/>
  <c r="G28" s="1"/>
  <c r="F26" l="1"/>
  <c r="G26" s="1"/>
  <c r="E23" i="1"/>
  <c r="F23" s="1"/>
  <c r="G23" s="1"/>
  <c r="F28" i="2" l="1"/>
  <c r="G28" s="1"/>
  <c r="E25" i="1"/>
  <c r="F25" s="1"/>
  <c r="G25" s="1"/>
</calcChain>
</file>

<file path=xl/sharedStrings.xml><?xml version="1.0" encoding="utf-8"?>
<sst xmlns="http://schemas.openxmlformats.org/spreadsheetml/2006/main" count="341" uniqueCount="91">
  <si>
    <t>№ п/п</t>
  </si>
  <si>
    <t>Показатель</t>
  </si>
  <si>
    <t>Ед.
изм.</t>
  </si>
  <si>
    <t>Примечание ***</t>
  </si>
  <si>
    <t>план*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</si>
  <si>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</si>
  <si>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</si>
  <si>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</si>
  <si>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</si>
  <si>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</si>
  <si>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</si>
  <si>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</si>
  <si>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Подконтрольные (операционные) расходы, включенные в НВВ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</si>
  <si>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</si>
  <si>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</si>
  <si>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</si>
  <si>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</si>
  <si>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</si>
  <si>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</si>
  <si>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1.1.2.1</t>
  </si>
  <si>
    <t>1.1.3</t>
  </si>
  <si>
    <t>Прочие операционные расходы</t>
  </si>
  <si>
    <t>1.2</t>
  </si>
  <si>
    <t>Неподконтрольные расходы, включенные в НВВ, всего</t>
  </si>
  <si>
    <t>1.2.1</t>
  </si>
  <si>
    <t>арендная плата</t>
  </si>
  <si>
    <t>1.2.2</t>
  </si>
  <si>
    <t>отчисления на социальные нужды</t>
  </si>
  <si>
    <t>1.2.3</t>
  </si>
  <si>
    <t>налог на прибыль</t>
  </si>
  <si>
    <t>1.2.4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</si>
  <si>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</si>
  <si>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</si>
  <si>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1.2.5</t>
  </si>
  <si>
    <t>прочие неподконтрольные расходы, всего</t>
  </si>
  <si>
    <t>1.3</t>
  </si>
  <si>
    <t>Возврат инвестированного капитала, всего, в том числе:</t>
  </si>
  <si>
    <t>1.3.1</t>
  </si>
  <si>
    <t>размер средств, направляемых на реализацию инвестиционных программ</t>
  </si>
  <si>
    <t>1.4</t>
  </si>
  <si>
    <t>Доход на инвестированный капитал, всего, в том числе:</t>
  </si>
  <si>
    <t>1.4.1</t>
  </si>
  <si>
    <t>1.5</t>
  </si>
  <si>
    <t>Изменение необходимой валовой выручки, производимое в целях сглаживания тарифов (+/-)</t>
  </si>
  <si>
    <t>II</t>
  </si>
  <si>
    <t>Справочно: расходы на ремонт, всего (п. 1.1.1.1 + п. 1.1.2.1)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</si>
  <si>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</si>
  <si>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</si>
  <si>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</si>
  <si>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IV</t>
  </si>
  <si>
    <t>Норма доходности инвестированного капитала</t>
  </si>
  <si>
    <t>х</t>
  </si>
  <si>
    <t>норма доходности на инвестированный капитал</t>
  </si>
  <si>
    <t>%</t>
  </si>
  <si>
    <t>норма доходности на капитал, инвестированный до начала долгосрочного периода регулирования</t>
  </si>
  <si>
    <t>2</t>
  </si>
  <si>
    <t>региональный коэффициент доходности, установленный органом исполнительной власти субъекта Российской Федерации</t>
  </si>
  <si>
    <t>-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</si>
  <si>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</si>
  <si>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решениями региональных регулирующих органов</t>
    </r>
  </si>
  <si>
    <r>
      <t>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</si>
  <si>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в столбце "Примечание"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</si>
  <si>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 xml:space="preserve">Директор по экономике </t>
  </si>
  <si>
    <t>Т.Г. Судакова</t>
  </si>
  <si>
    <t>Информация о структуре и объемах затрат</t>
  </si>
  <si>
    <t>на оказание услуг по передаче электрической энергии ОАО «Ленэнерго»</t>
  </si>
  <si>
    <t xml:space="preserve"> с учетом применения метода доходности инвестированного капитала</t>
  </si>
  <si>
    <t>Санкт-Петербург</t>
  </si>
  <si>
    <t>плата за аренду имущества и лизинг</t>
  </si>
  <si>
    <t>страховые взносы</t>
  </si>
  <si>
    <t>1.2.6</t>
  </si>
  <si>
    <t>Ленинградкая область</t>
  </si>
  <si>
    <t>норма доходности инвестированного капитала, установленная федеральным органом исполнительной власти (приказ ФСТ России от 17.02.12 №98/1-э)</t>
  </si>
  <si>
    <t>2013 год</t>
  </si>
  <si>
    <t>Информация о структуре и объеме затрат на оказание услуг по передаче электроэнергии ОАО «Ленэнерго» за 2013 год</t>
  </si>
  <si>
    <t>Отклонение</t>
  </si>
  <si>
    <t>абс.</t>
  </si>
  <si>
    <t>относ.</t>
  </si>
  <si>
    <t>НВВ на содержание рассчитана исходя из общей величины выручки, уменьшенной на стоимость потерь электроэнергии.
Снижение выручки относительно утвержденной обусловлено:
- занижением при регулировании ставки на содержание сетей и переходом части потребителей на расчеты по двухставочному тарифу при условии принятия тарифных решений исходя из расчетов всех потребителей по единому виду тарифа;
- различной структурой полезного отпуска электроэнергии по уровням напряжения, сложившейся по факту 2013 г. по сравнению с утвержденной регулятором;
- изменением объёмов полезного отпуска электроэнергии и мощности по полугодиям и году в целом.</t>
  </si>
  <si>
    <t xml:space="preserve">Собственная выручка рассчитывается как разница котловой выручки и расходов на содержание сетей смежных сетевых компаний и платы за услуги ОАО «ФСК ЕЭС». </t>
  </si>
  <si>
    <t>Превышение связано с тем, что регулятором не были учтены расходы в полном объеме.  Уровень средней заработной платы ОАО «Ленэнерго» был принят ниже среднемесячной заработной платы по аналогичным производственным отраслям г. Санкт-Петербурга и Ленинградской области.</t>
  </si>
  <si>
    <t>Превышение связано с тем, что регулятором не были учтены в полном объеме расходы на оплату труда.</t>
  </si>
  <si>
    <t xml:space="preserve">При расчете налога регулятороами не учтены постоянные налоговые обязательства (ПНО). В составе ПНО учитывается амортизация, не принимаемая для налогообложения, относимая на передачу э/э и прочие расходы из прибыли, предусмотренные отраслевым тарифным соглашением в электроэнергетике. </t>
  </si>
  <si>
    <t>При установлении тарифов на 2013 год регуляторами была учтена корректировка НВВ по итогам 2011 года в размере 1,4 млрд. руб.</t>
  </si>
  <si>
    <t>Фактическая величина сглаживания рассчитана как разница между фактически полученной выручкой и необходимыми расходами. Отклонение связано с формированием значительного объема недополученной выручки по факту 2013 года</t>
  </si>
  <si>
    <t>Превышение обусловлено увеличением налога на имущество, связанного с применением Федерального закона от 29.11.2012 № 202-ФЗ «О внесении изменений в часть вторую Налогового кодекса РФ», касающегося отмены льготы по налогу на движимое имущество (электросетевое оборудование).</t>
  </si>
  <si>
    <t>В тафных моделях на инвестиции в полном объеме направляется велчина амортизации вне зависимости от формируеых собственных средств. По факту величина собственных средств (амортизация), направляемая на финансирование инвестиционной программы, уменьшает на сумму убытков от деятельности по передаче э/э (в случае их наличия)</t>
  </si>
  <si>
    <t>Превышение обусловлено осуществлением в 2013 году дополнительных мероприятий по ремонту, необходимость которых выявилась в ходе прохождения осенне-зимнего периода 2013-2014 гг. Затраты на проведение дополнительных мероприятий были согласованы органами тарифного регулирования</t>
  </si>
  <si>
    <t>Снижение затрат обусловлено снижением лизинговых платежей в связи с окончанием срока действия по договорам лизинга</t>
  </si>
  <si>
    <t>Экономия  сложилась по итогам проведения мероприятий по оптимизации издержек по следующим основным статьям: коммерческий учет, аренда зданий, консультационные услуги, реклама, оформление земельно-правовых документов, страхование</t>
  </si>
  <si>
    <t>В тарифных моделях на инвестиции в полном объеме направляется величина амортизации вне зависимости от формируемых собственных средств. По факту величина собственных средств (амортизация), направляемая на финансирование инвестиционной программы, уменьшает на сумму убытков от деятельности по передаче э/э (в случае их наличия)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</si>
</sst>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4" fillId="0" borderId="0" xfId="2" applyFont="1"/>
    <xf numFmtId="0" fontId="0" fillId="0" borderId="2" xfId="0" applyBorder="1"/>
    <xf numFmtId="0" fontId="4" fillId="0" borderId="1" xfId="2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3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9" fontId="4" fillId="0" borderId="1" xfId="2" applyNumberFormat="1" applyFont="1" applyBorder="1" applyAlignment="1">
      <alignment horizontal="center" vertical="center"/>
    </xf>
    <xf numFmtId="0" fontId="5" fillId="0" borderId="0" xfId="2" applyFont="1"/>
    <xf numFmtId="0" fontId="7" fillId="0" borderId="0" xfId="0" applyFont="1"/>
    <xf numFmtId="0" fontId="7" fillId="0" borderId="0" xfId="0" applyFont="1" applyAlignment="1">
      <alignment horizontal="right"/>
    </xf>
    <xf numFmtId="3" fontId="4" fillId="0" borderId="0" xfId="2" applyNumberFormat="1" applyFont="1"/>
    <xf numFmtId="3" fontId="0" fillId="0" borderId="0" xfId="0" applyNumberFormat="1"/>
    <xf numFmtId="9" fontId="4" fillId="0" borderId="1" xfId="1" applyFont="1" applyBorder="1" applyAlignment="1">
      <alignment horizontal="center" vertical="center"/>
    </xf>
    <xf numFmtId="3" fontId="5" fillId="0" borderId="0" xfId="2" applyNumberFormat="1" applyFont="1"/>
    <xf numFmtId="3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3" fontId="8" fillId="0" borderId="0" xfId="2" applyNumberFormat="1" applyFont="1"/>
    <xf numFmtId="0" fontId="6" fillId="0" borderId="0" xfId="2" applyFont="1" applyAlignment="1">
      <alignment horizontal="justify" wrapText="1"/>
    </xf>
    <xf numFmtId="0" fontId="5" fillId="0" borderId="0" xfId="2" applyFont="1" applyAlignment="1">
      <alignment horizontal="justify" wrapText="1"/>
    </xf>
    <xf numFmtId="0" fontId="3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3" fillId="0" borderId="0" xfId="2" applyFont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tabSelected="1" view="pageBreakPreview" zoomScale="85" zoomScaleSheetLayoutView="85" workbookViewId="0">
      <selection activeCell="H25" sqref="H25"/>
    </sheetView>
  </sheetViews>
  <sheetFormatPr defaultRowHeight="15" outlineLevelRow="1"/>
  <cols>
    <col min="1" max="1" width="6.28515625" customWidth="1"/>
    <col min="2" max="2" width="62.7109375" customWidth="1"/>
    <col min="3" max="3" width="10.85546875" customWidth="1"/>
    <col min="4" max="4" width="15.42578125" customWidth="1"/>
    <col min="5" max="7" width="13.85546875" customWidth="1"/>
    <col min="8" max="8" width="63.7109375" customWidth="1"/>
  </cols>
  <sheetData>
    <row r="2" spans="1:9" ht="36" customHeight="1">
      <c r="A2" s="23" t="s">
        <v>74</v>
      </c>
      <c r="B2" s="23"/>
      <c r="C2" s="23"/>
      <c r="D2" s="23"/>
      <c r="E2" s="23"/>
      <c r="F2" s="23"/>
      <c r="G2" s="23"/>
      <c r="H2" s="23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24" t="s">
        <v>0</v>
      </c>
      <c r="B4" s="25" t="s">
        <v>1</v>
      </c>
      <c r="C4" s="24" t="s">
        <v>2</v>
      </c>
      <c r="D4" s="25" t="s">
        <v>73</v>
      </c>
      <c r="E4" s="25"/>
      <c r="F4" s="26" t="s">
        <v>75</v>
      </c>
      <c r="G4" s="27"/>
      <c r="H4" s="25" t="s">
        <v>3</v>
      </c>
      <c r="I4" s="2"/>
    </row>
    <row r="5" spans="1:9">
      <c r="A5" s="25"/>
      <c r="B5" s="25"/>
      <c r="C5" s="25"/>
      <c r="D5" s="3" t="s">
        <v>4</v>
      </c>
      <c r="E5" s="3" t="s">
        <v>5</v>
      </c>
      <c r="F5" s="17" t="s">
        <v>76</v>
      </c>
      <c r="G5" s="17" t="s">
        <v>77</v>
      </c>
      <c r="H5" s="25"/>
    </row>
    <row r="6" spans="1:9" ht="180">
      <c r="A6" s="4" t="s">
        <v>6</v>
      </c>
      <c r="B6" s="5" t="s">
        <v>7</v>
      </c>
      <c r="C6" s="3" t="s">
        <v>8</v>
      </c>
      <c r="D6" s="6">
        <f>'СПб 2013'!D9+'ЛО 2013'!D9</f>
        <v>29845254.694001287</v>
      </c>
      <c r="E6" s="6">
        <f>'СПб 2013'!E9+'ЛО 2013'!E9</f>
        <v>27009906.252932366</v>
      </c>
      <c r="F6" s="6">
        <f t="shared" ref="F6:F28" si="0">E6-D6</f>
        <v>-2835348.4410689212</v>
      </c>
      <c r="G6" s="14">
        <f t="shared" ref="G6:G28" si="1">IFERROR(F6/D6,"-")</f>
        <v>-9.5001650015699449E-2</v>
      </c>
      <c r="H6" s="5" t="s">
        <v>78</v>
      </c>
    </row>
    <row r="7" spans="1:9" ht="45">
      <c r="A7" s="4" t="s">
        <v>9</v>
      </c>
      <c r="B7" s="5" t="s">
        <v>10</v>
      </c>
      <c r="C7" s="3" t="s">
        <v>8</v>
      </c>
      <c r="D7" s="6">
        <f>'СПб 2013'!D10+'ЛО 2013'!D10</f>
        <v>14992162.305377882</v>
      </c>
      <c r="E7" s="6">
        <f>'СПб 2013'!E10+'ЛО 2013'!E10</f>
        <v>13303327.39897931</v>
      </c>
      <c r="F7" s="6">
        <f t="shared" si="0"/>
        <v>-1688834.906398572</v>
      </c>
      <c r="G7" s="14">
        <f t="shared" si="1"/>
        <v>-0.11264785372506041</v>
      </c>
      <c r="H7" s="5" t="s">
        <v>79</v>
      </c>
    </row>
    <row r="8" spans="1:9">
      <c r="A8" s="4" t="s">
        <v>11</v>
      </c>
      <c r="B8" s="5" t="s">
        <v>12</v>
      </c>
      <c r="C8" s="3" t="s">
        <v>8</v>
      </c>
      <c r="D8" s="6">
        <f>'СПб 2013'!D11+'ЛО 2013'!D11</f>
        <v>5710832.3270868547</v>
      </c>
      <c r="E8" s="6">
        <f>'СПб 2013'!E11+'ЛО 2013'!E11</f>
        <v>5808715.9708900005</v>
      </c>
      <c r="F8" s="6">
        <f t="shared" si="0"/>
        <v>97883.643803145736</v>
      </c>
      <c r="G8" s="14">
        <f t="shared" si="1"/>
        <v>1.7139996098095394E-2</v>
      </c>
      <c r="H8" s="5"/>
    </row>
    <row r="9" spans="1:9">
      <c r="A9" s="4" t="s">
        <v>13</v>
      </c>
      <c r="B9" s="5" t="s">
        <v>14</v>
      </c>
      <c r="C9" s="3" t="s">
        <v>8</v>
      </c>
      <c r="D9" s="6">
        <f>'СПб 2013'!D12+'ЛО 2013'!D12</f>
        <v>1501491.8960974433</v>
      </c>
      <c r="E9" s="6">
        <f>'СПб 2013'!E12+'ЛО 2013'!E12</f>
        <v>1416708.0800500002</v>
      </c>
      <c r="F9" s="6">
        <f t="shared" si="0"/>
        <v>-84783.816047443077</v>
      </c>
      <c r="G9" s="14">
        <f t="shared" si="1"/>
        <v>-5.6466382714289928E-2</v>
      </c>
      <c r="H9" s="5"/>
    </row>
    <row r="10" spans="1:9" ht="75">
      <c r="A10" s="4" t="s">
        <v>15</v>
      </c>
      <c r="B10" s="5" t="s">
        <v>16</v>
      </c>
      <c r="C10" s="3" t="s">
        <v>8</v>
      </c>
      <c r="D10" s="6">
        <f>'СПб 2013'!D13+'ЛО 2013'!D13</f>
        <v>827659.74770559603</v>
      </c>
      <c r="E10" s="6">
        <f>'СПб 2013'!E13+'ЛО 2013'!E13</f>
        <v>1349275.8302800001</v>
      </c>
      <c r="F10" s="6">
        <f t="shared" si="0"/>
        <v>521616.08257440408</v>
      </c>
      <c r="G10" s="14">
        <f t="shared" si="1"/>
        <v>0.63023009638973804</v>
      </c>
      <c r="H10" s="19" t="s">
        <v>87</v>
      </c>
    </row>
    <row r="11" spans="1:9" ht="75">
      <c r="A11" s="4" t="s">
        <v>17</v>
      </c>
      <c r="B11" s="5" t="s">
        <v>18</v>
      </c>
      <c r="C11" s="3" t="s">
        <v>8</v>
      </c>
      <c r="D11" s="6">
        <f>'СПб 2013'!D14+'ЛО 2013'!D14</f>
        <v>2519023.4337882167</v>
      </c>
      <c r="E11" s="6">
        <f>'СПб 2013'!E14+'ЛО 2013'!E14</f>
        <v>2938969.3104999997</v>
      </c>
      <c r="F11" s="6">
        <f t="shared" si="0"/>
        <v>419945.876711783</v>
      </c>
      <c r="G11" s="14">
        <f t="shared" si="1"/>
        <v>0.16670979359658047</v>
      </c>
      <c r="H11" s="5" t="s">
        <v>80</v>
      </c>
    </row>
    <row r="12" spans="1:9">
      <c r="A12" s="4" t="s">
        <v>19</v>
      </c>
      <c r="B12" s="5" t="s">
        <v>16</v>
      </c>
      <c r="C12" s="3" t="s">
        <v>8</v>
      </c>
      <c r="D12" s="6">
        <f>'СПб 2013'!D15+'ЛО 2013'!D15</f>
        <v>118943.72860886996</v>
      </c>
      <c r="E12" s="6">
        <f>'СПб 2013'!E15+'ЛО 2013'!E15</f>
        <v>115726.43919</v>
      </c>
      <c r="F12" s="6">
        <f t="shared" si="0"/>
        <v>-3217.2894188699574</v>
      </c>
      <c r="G12" s="14">
        <f t="shared" si="1"/>
        <v>-2.7048836088278093E-2</v>
      </c>
      <c r="H12" s="5"/>
    </row>
    <row r="13" spans="1:9" ht="60">
      <c r="A13" s="4" t="s">
        <v>20</v>
      </c>
      <c r="B13" s="5" t="s">
        <v>21</v>
      </c>
      <c r="C13" s="3" t="s">
        <v>8</v>
      </c>
      <c r="D13" s="6">
        <f>'СПб 2013'!D16+'ЛО 2013'!D16</f>
        <v>1690316.9972011941</v>
      </c>
      <c r="E13" s="6">
        <f>'СПб 2013'!E16+'ЛО 2013'!E16</f>
        <v>1453038.5803399999</v>
      </c>
      <c r="F13" s="6">
        <f t="shared" si="0"/>
        <v>-237278.41686119419</v>
      </c>
      <c r="G13" s="14">
        <f t="shared" si="1"/>
        <v>-0.14037509961390487</v>
      </c>
      <c r="H13" s="19" t="s">
        <v>89</v>
      </c>
    </row>
    <row r="14" spans="1:9">
      <c r="A14" s="4" t="s">
        <v>22</v>
      </c>
      <c r="B14" s="5" t="s">
        <v>23</v>
      </c>
      <c r="C14" s="3" t="s">
        <v>8</v>
      </c>
      <c r="D14" s="6">
        <f>'СПб 2013'!D17+'ЛО 2013'!D17</f>
        <v>2829422.3435782972</v>
      </c>
      <c r="E14" s="6">
        <f>'СПб 2013'!E17+'ЛО 2013'!E17</f>
        <v>2220967.09742</v>
      </c>
      <c r="F14" s="6">
        <f t="shared" si="0"/>
        <v>-608455.24615829717</v>
      </c>
      <c r="G14" s="14">
        <f t="shared" si="1"/>
        <v>-0.2150457486628877</v>
      </c>
      <c r="H14" s="5"/>
    </row>
    <row r="15" spans="1:9" ht="30" outlineLevel="1">
      <c r="A15" s="4" t="s">
        <v>24</v>
      </c>
      <c r="B15" s="5" t="s">
        <v>25</v>
      </c>
      <c r="C15" s="3" t="s">
        <v>8</v>
      </c>
      <c r="D15" s="6">
        <f>'СПб 2013'!D18+'ЛО 2013'!D18</f>
        <v>296983.84787822183</v>
      </c>
      <c r="E15" s="6">
        <f>'СПб 2013'!E18+'ЛО 2013'!E18</f>
        <v>145665.40433999998</v>
      </c>
      <c r="F15" s="6">
        <f t="shared" si="0"/>
        <v>-151318.44353822185</v>
      </c>
      <c r="G15" s="14">
        <f t="shared" si="1"/>
        <v>-0.50951741860476518</v>
      </c>
      <c r="H15" s="19" t="s">
        <v>88</v>
      </c>
    </row>
    <row r="16" spans="1:9" ht="30" outlineLevel="1">
      <c r="A16" s="4" t="s">
        <v>26</v>
      </c>
      <c r="B16" s="5" t="s">
        <v>27</v>
      </c>
      <c r="C16" s="3" t="s">
        <v>8</v>
      </c>
      <c r="D16" s="6">
        <f>'СПб 2013'!D19+'ЛО 2013'!D19</f>
        <v>673379.43679251964</v>
      </c>
      <c r="E16" s="6">
        <f>'СПб 2013'!E19+'ЛО 2013'!E19</f>
        <v>771482.9276099999</v>
      </c>
      <c r="F16" s="6">
        <f t="shared" si="0"/>
        <v>98103.490817480255</v>
      </c>
      <c r="G16" s="14">
        <f t="shared" si="1"/>
        <v>0.14568827834240461</v>
      </c>
      <c r="H16" s="19" t="s">
        <v>81</v>
      </c>
    </row>
    <row r="17" spans="1:8" ht="75" outlineLevel="1">
      <c r="A17" s="4" t="s">
        <v>28</v>
      </c>
      <c r="B17" s="5" t="s">
        <v>29</v>
      </c>
      <c r="C17" s="3" t="s">
        <v>8</v>
      </c>
      <c r="D17" s="6">
        <f>'СПб 2013'!D20+'ЛО 2013'!D20</f>
        <v>166218.71890755557</v>
      </c>
      <c r="E17" s="6">
        <f>'СПб 2013'!E20+'ЛО 2013'!E20</f>
        <v>646045.11382000009</v>
      </c>
      <c r="F17" s="6">
        <f t="shared" si="0"/>
        <v>479826.39491244452</v>
      </c>
      <c r="G17" s="14">
        <f t="shared" si="1"/>
        <v>2.8867169598347431</v>
      </c>
      <c r="H17" s="19" t="s">
        <v>82</v>
      </c>
    </row>
    <row r="18" spans="1:8" ht="75" outlineLevel="1">
      <c r="A18" s="4" t="s">
        <v>30</v>
      </c>
      <c r="B18" s="5" t="s">
        <v>31</v>
      </c>
      <c r="C18" s="3" t="s">
        <v>8</v>
      </c>
      <c r="D18" s="6">
        <f>'СПб 2013'!D21+'ЛО 2013'!D21</f>
        <v>153691.44</v>
      </c>
      <c r="E18" s="6">
        <f>'СПб 2013'!E21+'ЛО 2013'!E21</f>
        <v>499893.94341000001</v>
      </c>
      <c r="F18" s="6">
        <f t="shared" si="0"/>
        <v>346202.50341</v>
      </c>
      <c r="G18" s="14">
        <f t="shared" si="1"/>
        <v>2.2525815582832718</v>
      </c>
      <c r="H18" s="19" t="s">
        <v>85</v>
      </c>
    </row>
    <row r="19" spans="1:8" ht="30" outlineLevel="1">
      <c r="A19" s="4" t="s">
        <v>30</v>
      </c>
      <c r="B19" s="5" t="s">
        <v>32</v>
      </c>
      <c r="C19" s="3" t="s">
        <v>8</v>
      </c>
      <c r="D19" s="6">
        <f>'СПб 2013'!D22+'ЛО 2013'!D22</f>
        <v>1539148.9000000004</v>
      </c>
      <c r="E19" s="6">
        <f>'СПб 2013'!E22+'ЛО 2013'!E22</f>
        <v>157879.70824000001</v>
      </c>
      <c r="F19" s="6">
        <f t="shared" si="0"/>
        <v>-1381269.1917600003</v>
      </c>
      <c r="G19" s="14">
        <f t="shared" si="1"/>
        <v>-0.8974240190536471</v>
      </c>
      <c r="H19" s="5" t="s">
        <v>83</v>
      </c>
    </row>
    <row r="20" spans="1:8" outlineLevel="1">
      <c r="A20" s="4" t="s">
        <v>33</v>
      </c>
      <c r="B20" s="5" t="s">
        <v>34</v>
      </c>
      <c r="C20" s="3" t="s">
        <v>8</v>
      </c>
      <c r="D20" s="6">
        <f>'СПб 2013'!D23+'ЛО 2013'!D23</f>
        <v>0</v>
      </c>
      <c r="E20" s="6">
        <f>'СПб 2013'!E23+'ЛО 2013'!E23</f>
        <v>0</v>
      </c>
      <c r="F20" s="6">
        <f t="shared" si="0"/>
        <v>0</v>
      </c>
      <c r="G20" s="14" t="str">
        <f t="shared" si="1"/>
        <v>-</v>
      </c>
      <c r="H20" s="5"/>
    </row>
    <row r="21" spans="1:8">
      <c r="A21" s="4" t="s">
        <v>35</v>
      </c>
      <c r="B21" s="5" t="s">
        <v>36</v>
      </c>
      <c r="C21" s="3" t="s">
        <v>8</v>
      </c>
      <c r="D21" s="6">
        <f>'СПб 2013'!D24+'ЛО 2013'!D24</f>
        <v>5467861.2905854806</v>
      </c>
      <c r="E21" s="6">
        <f>'СПб 2013'!E24+'ЛО 2013'!E24</f>
        <v>5468795.2388191037</v>
      </c>
      <c r="F21" s="6">
        <f t="shared" si="0"/>
        <v>933.9482336230576</v>
      </c>
      <c r="G21" s="14">
        <f t="shared" si="1"/>
        <v>1.7080686286448453E-4</v>
      </c>
      <c r="H21" s="5"/>
    </row>
    <row r="22" spans="1:8" ht="90">
      <c r="A22" s="4" t="s">
        <v>37</v>
      </c>
      <c r="B22" s="5" t="s">
        <v>38</v>
      </c>
      <c r="C22" s="3" t="s">
        <v>8</v>
      </c>
      <c r="D22" s="6">
        <f>'СПб 2013'!D25+'ЛО 2013'!D25</f>
        <v>5344306.4401027709</v>
      </c>
      <c r="E22" s="6">
        <f>'СПб 2013'!E25+'ЛО 2013'!E25</f>
        <v>1542884.8012637238</v>
      </c>
      <c r="F22" s="6">
        <f t="shared" si="0"/>
        <v>-3801421.6388390474</v>
      </c>
      <c r="G22" s="14">
        <f t="shared" si="1"/>
        <v>-0.7113030814089969</v>
      </c>
      <c r="H22" s="19" t="s">
        <v>86</v>
      </c>
    </row>
    <row r="23" spans="1:8">
      <c r="A23" s="4" t="s">
        <v>39</v>
      </c>
      <c r="B23" s="5" t="s">
        <v>40</v>
      </c>
      <c r="C23" s="3" t="s">
        <v>8</v>
      </c>
      <c r="D23" s="6">
        <f>'СПб 2013'!D26+'ЛО 2013'!D26</f>
        <v>3040125.0997934323</v>
      </c>
      <c r="E23" s="6">
        <f>'СПб 2013'!E26+'ЛО 2013'!E26</f>
        <v>3060666.0484016915</v>
      </c>
      <c r="F23" s="6">
        <f t="shared" si="0"/>
        <v>20540.948608259205</v>
      </c>
      <c r="G23" s="14">
        <f t="shared" si="1"/>
        <v>6.756612946505031E-3</v>
      </c>
      <c r="H23" s="5"/>
    </row>
    <row r="24" spans="1:8" ht="90">
      <c r="A24" s="4" t="s">
        <v>41</v>
      </c>
      <c r="B24" s="5" t="s">
        <v>38</v>
      </c>
      <c r="C24" s="3" t="s">
        <v>8</v>
      </c>
      <c r="D24" s="6">
        <f>'СПб 2013'!D27+'ЛО 2013'!D27</f>
        <v>1281396.5725259189</v>
      </c>
      <c r="E24" s="6">
        <f>'СПб 2013'!E27+'ЛО 2013'!E27</f>
        <v>0</v>
      </c>
      <c r="F24" s="6">
        <f t="shared" si="0"/>
        <v>-1281396.5725259189</v>
      </c>
      <c r="G24" s="14">
        <f t="shared" si="1"/>
        <v>-1</v>
      </c>
      <c r="H24" s="19" t="s">
        <v>90</v>
      </c>
    </row>
    <row r="25" spans="1:8" ht="60">
      <c r="A25" s="4" t="s">
        <v>42</v>
      </c>
      <c r="B25" s="5" t="s">
        <v>43</v>
      </c>
      <c r="C25" s="3" t="s">
        <v>8</v>
      </c>
      <c r="D25" s="6">
        <f>'СПб 2013'!D28+'ЛО 2013'!D28</f>
        <v>-2056079.0256661791</v>
      </c>
      <c r="E25" s="6">
        <f>'СПб 2013'!E28+'ЛО 2013'!E28</f>
        <v>-4618442.6865514824</v>
      </c>
      <c r="F25" s="6">
        <f t="shared" si="0"/>
        <v>-2562363.6608853033</v>
      </c>
      <c r="G25" s="14">
        <f t="shared" si="1"/>
        <v>1.2462379261201235</v>
      </c>
      <c r="H25" s="5" t="s">
        <v>84</v>
      </c>
    </row>
    <row r="26" spans="1:8" ht="90">
      <c r="A26" s="4" t="s">
        <v>44</v>
      </c>
      <c r="B26" s="5" t="s">
        <v>45</v>
      </c>
      <c r="C26" s="3" t="s">
        <v>8</v>
      </c>
      <c r="D26" s="6">
        <f>'СПб 2013'!D29+'ЛО 2013'!D29</f>
        <v>946603.4763144661</v>
      </c>
      <c r="E26" s="6">
        <f>'СПб 2013'!E29+'ЛО 2013'!E29</f>
        <v>1465002.2694700002</v>
      </c>
      <c r="F26" s="6">
        <f t="shared" si="0"/>
        <v>518398.79315553408</v>
      </c>
      <c r="G26" s="14">
        <f t="shared" si="1"/>
        <v>0.54764091420188232</v>
      </c>
      <c r="H26" s="5" t="str">
        <f>H24</f>
        <v>В тарифных моделях на инвестиции в полном объеме направляется величина амортизации вне зависимости от формируемых собственных средств. По факту величина собственных средств (амортизация), направляемая на финансирование инвестиционной программы, уменьшает на сумму убытков от деятельности по передаче э/э (в случае их наличия)</v>
      </c>
    </row>
    <row r="27" spans="1:8" ht="30">
      <c r="A27" s="4" t="s">
        <v>46</v>
      </c>
      <c r="B27" s="5" t="s">
        <v>47</v>
      </c>
      <c r="C27" s="3" t="s">
        <v>8</v>
      </c>
      <c r="D27" s="6">
        <f>'СПб 2013'!D30+'ЛО 2013'!D30</f>
        <v>7136296.8093760703</v>
      </c>
      <c r="E27" s="6">
        <f>'СПб 2013'!E30+'ЛО 2013'!E30</f>
        <v>7024371.9957876354</v>
      </c>
      <c r="F27" s="6">
        <f t="shared" si="0"/>
        <v>-111924.81358843483</v>
      </c>
      <c r="G27" s="14">
        <f t="shared" si="1"/>
        <v>-1.5683878708825798E-2</v>
      </c>
      <c r="H27" s="5"/>
    </row>
    <row r="28" spans="1:8" ht="30">
      <c r="A28" s="4" t="s">
        <v>9</v>
      </c>
      <c r="B28" s="5" t="s">
        <v>48</v>
      </c>
      <c r="C28" s="3" t="s">
        <v>8</v>
      </c>
      <c r="D28" s="6">
        <f>'СПб 2013'!D31+'ЛО 2013'!D31</f>
        <v>5527363.0147791244</v>
      </c>
      <c r="E28" s="6">
        <f>'СПб 2013'!E31+'ЛО 2013'!E31</f>
        <v>5415438.2011906896</v>
      </c>
      <c r="F28" s="6">
        <f t="shared" si="0"/>
        <v>-111924.81358843483</v>
      </c>
      <c r="G28" s="14">
        <f t="shared" si="1"/>
        <v>-2.0249224320741922E-2</v>
      </c>
      <c r="H28" s="5"/>
    </row>
    <row r="29" spans="1:8">
      <c r="A29" s="4" t="s">
        <v>49</v>
      </c>
      <c r="B29" s="5" t="s">
        <v>50</v>
      </c>
      <c r="C29" s="3"/>
      <c r="D29" s="6"/>
      <c r="E29" s="3"/>
      <c r="F29" s="17"/>
      <c r="G29" s="17"/>
      <c r="H29" s="5"/>
    </row>
    <row r="30" spans="1:8" ht="45">
      <c r="A30" s="4" t="s">
        <v>9</v>
      </c>
      <c r="B30" s="5" t="s">
        <v>72</v>
      </c>
      <c r="C30" s="3"/>
      <c r="D30" s="6"/>
      <c r="E30" s="3" t="s">
        <v>51</v>
      </c>
      <c r="F30" s="17"/>
      <c r="G30" s="17"/>
      <c r="H30" s="7" t="s">
        <v>51</v>
      </c>
    </row>
    <row r="31" spans="1:8">
      <c r="A31" s="4" t="s">
        <v>11</v>
      </c>
      <c r="B31" s="5" t="s">
        <v>52</v>
      </c>
      <c r="C31" s="3" t="s">
        <v>53</v>
      </c>
      <c r="D31" s="8">
        <f>'СПб 2013'!D34</f>
        <v>0.11</v>
      </c>
      <c r="E31" s="3" t="s">
        <v>51</v>
      </c>
      <c r="F31" s="17"/>
      <c r="G31" s="17"/>
      <c r="H31" s="7" t="s">
        <v>51</v>
      </c>
    </row>
    <row r="32" spans="1:8" ht="30">
      <c r="A32" s="4" t="s">
        <v>22</v>
      </c>
      <c r="B32" s="5" t="s">
        <v>54</v>
      </c>
      <c r="C32" s="3" t="s">
        <v>53</v>
      </c>
      <c r="D32" s="8">
        <f>'СПб 2013'!D35</f>
        <v>0.01</v>
      </c>
      <c r="E32" s="3" t="s">
        <v>51</v>
      </c>
      <c r="F32" s="17"/>
      <c r="G32" s="17"/>
      <c r="H32" s="7" t="s">
        <v>51</v>
      </c>
    </row>
    <row r="33" spans="1:8" ht="30">
      <c r="A33" s="4" t="s">
        <v>55</v>
      </c>
      <c r="B33" s="5" t="s">
        <v>56</v>
      </c>
      <c r="C33" s="3" t="s">
        <v>53</v>
      </c>
      <c r="D33" s="3" t="s">
        <v>57</v>
      </c>
      <c r="E33" s="3" t="s">
        <v>51</v>
      </c>
      <c r="F33" s="17"/>
      <c r="G33" s="17"/>
      <c r="H33" s="7" t="s">
        <v>51</v>
      </c>
    </row>
    <row r="35" spans="1:8">
      <c r="A35" s="9" t="s">
        <v>58</v>
      </c>
      <c r="B35" s="9"/>
      <c r="C35" s="9"/>
      <c r="D35" s="9"/>
      <c r="E35" s="9"/>
      <c r="F35" s="9"/>
      <c r="G35" s="9"/>
      <c r="H35" s="9"/>
    </row>
    <row r="36" spans="1:8" ht="12.75" customHeight="1">
      <c r="A36" s="21" t="s">
        <v>59</v>
      </c>
      <c r="B36" s="22"/>
      <c r="C36" s="22"/>
      <c r="D36" s="22"/>
      <c r="E36" s="22"/>
      <c r="F36" s="22"/>
      <c r="G36" s="22"/>
      <c r="H36" s="22"/>
    </row>
    <row r="37" spans="1:8" ht="28.5" customHeight="1">
      <c r="A37" s="21" t="s">
        <v>60</v>
      </c>
      <c r="B37" s="22"/>
      <c r="C37" s="22"/>
      <c r="D37" s="22"/>
      <c r="E37" s="22"/>
      <c r="F37" s="22"/>
      <c r="G37" s="22"/>
      <c r="H37" s="22"/>
    </row>
    <row r="38" spans="1:8" ht="51" customHeight="1">
      <c r="A38" s="21" t="s">
        <v>61</v>
      </c>
      <c r="B38" s="22"/>
      <c r="C38" s="22"/>
      <c r="D38" s="22"/>
      <c r="E38" s="22"/>
      <c r="F38" s="22"/>
      <c r="G38" s="22"/>
      <c r="H38" s="22"/>
    </row>
    <row r="41" spans="1:8" ht="18.75" hidden="1">
      <c r="B41" s="10" t="s">
        <v>62</v>
      </c>
      <c r="C41" s="10"/>
      <c r="D41" s="11" t="s">
        <v>63</v>
      </c>
      <c r="E41" s="10"/>
      <c r="F41" s="10"/>
      <c r="G41" s="10"/>
      <c r="H41" s="10"/>
    </row>
  </sheetData>
  <mergeCells count="10">
    <mergeCell ref="A36:H36"/>
    <mergeCell ref="A37:H37"/>
    <mergeCell ref="A38:H38"/>
    <mergeCell ref="A2:H2"/>
    <mergeCell ref="A4:A5"/>
    <mergeCell ref="B4:B5"/>
    <mergeCell ref="C4:C5"/>
    <mergeCell ref="D4:E4"/>
    <mergeCell ref="H4:H5"/>
    <mergeCell ref="F4:G4"/>
  </mergeCells>
  <pageMargins left="0.54" right="0.39" top="0.31" bottom="0.4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workbookViewId="0">
      <selection activeCell="I10" sqref="I10"/>
    </sheetView>
  </sheetViews>
  <sheetFormatPr defaultRowHeight="15"/>
  <cols>
    <col min="1" max="1" width="6.28515625" customWidth="1"/>
    <col min="2" max="2" width="60.85546875" customWidth="1"/>
    <col min="3" max="3" width="10.85546875" customWidth="1"/>
    <col min="4" max="4" width="15.42578125" style="13" customWidth="1"/>
    <col min="5" max="7" width="12.7109375" customWidth="1"/>
    <col min="8" max="8" width="25.28515625" hidden="1" customWidth="1"/>
    <col min="9" max="9" width="9.5703125" bestFit="1" customWidth="1"/>
  </cols>
  <sheetData>
    <row r="2" spans="1:9" ht="15.75">
      <c r="A2" s="28" t="s">
        <v>64</v>
      </c>
      <c r="B2" s="28"/>
      <c r="C2" s="28"/>
      <c r="D2" s="28"/>
      <c r="E2" s="28"/>
      <c r="F2" s="28"/>
      <c r="G2" s="28"/>
      <c r="H2" s="28"/>
    </row>
    <row r="3" spans="1:9" ht="15.75">
      <c r="A3" s="28" t="s">
        <v>65</v>
      </c>
      <c r="B3" s="28"/>
      <c r="C3" s="28"/>
      <c r="D3" s="28"/>
      <c r="E3" s="28"/>
      <c r="F3" s="28"/>
      <c r="G3" s="28"/>
      <c r="H3" s="28"/>
    </row>
    <row r="4" spans="1:9" ht="15.75">
      <c r="A4" s="28" t="s">
        <v>66</v>
      </c>
      <c r="B4" s="28"/>
      <c r="C4" s="28"/>
      <c r="D4" s="28"/>
      <c r="E4" s="28"/>
      <c r="F4" s="28"/>
      <c r="G4" s="28"/>
      <c r="H4" s="28"/>
    </row>
    <row r="5" spans="1:9" ht="15.75">
      <c r="A5" s="28" t="s">
        <v>67</v>
      </c>
      <c r="B5" s="28"/>
      <c r="C5" s="28"/>
      <c r="D5" s="28"/>
      <c r="E5" s="28"/>
      <c r="F5" s="28"/>
      <c r="G5" s="28"/>
      <c r="H5" s="28"/>
    </row>
    <row r="6" spans="1:9">
      <c r="A6" s="1"/>
      <c r="B6" s="1"/>
      <c r="C6" s="1"/>
      <c r="D6" s="20">
        <f>D9+D30</f>
        <v>22851843.849332452</v>
      </c>
      <c r="E6" s="20">
        <f>E9+E30</f>
        <v>19544527.582830004</v>
      </c>
      <c r="F6" s="20">
        <f>E6-D6</f>
        <v>-3307316.2665024474</v>
      </c>
      <c r="G6" s="1"/>
      <c r="H6" s="1"/>
    </row>
    <row r="7" spans="1:9">
      <c r="A7" s="24" t="s">
        <v>0</v>
      </c>
      <c r="B7" s="25" t="s">
        <v>1</v>
      </c>
      <c r="C7" s="24" t="s">
        <v>2</v>
      </c>
      <c r="D7" s="25" t="s">
        <v>73</v>
      </c>
      <c r="E7" s="25"/>
      <c r="F7" s="26" t="s">
        <v>75</v>
      </c>
      <c r="G7" s="27"/>
      <c r="H7" s="25" t="s">
        <v>3</v>
      </c>
      <c r="I7" s="2"/>
    </row>
    <row r="8" spans="1:9">
      <c r="A8" s="25"/>
      <c r="B8" s="25"/>
      <c r="C8" s="25"/>
      <c r="D8" s="6" t="s">
        <v>4</v>
      </c>
      <c r="E8" s="3" t="s">
        <v>5</v>
      </c>
      <c r="F8" s="17" t="s">
        <v>76</v>
      </c>
      <c r="G8" s="17" t="s">
        <v>77</v>
      </c>
      <c r="H8" s="25"/>
    </row>
    <row r="9" spans="1:9">
      <c r="A9" s="4" t="s">
        <v>6</v>
      </c>
      <c r="B9" s="5" t="s">
        <v>7</v>
      </c>
      <c r="C9" s="3" t="s">
        <v>8</v>
      </c>
      <c r="D9" s="6">
        <v>18542045.584553327</v>
      </c>
      <c r="E9" s="6">
        <v>15492560.399322404</v>
      </c>
      <c r="F9" s="6">
        <f t="shared" ref="F9:F31" si="0">E9-D9</f>
        <v>-3049485.1852309238</v>
      </c>
      <c r="G9" s="14">
        <f t="shared" ref="G9:G31" si="1">IFERROR(F9/D9,"-")</f>
        <v>-0.16446325575703113</v>
      </c>
      <c r="H9" s="5"/>
    </row>
    <row r="10" spans="1:9">
      <c r="A10" s="4" t="s">
        <v>9</v>
      </c>
      <c r="B10" s="5" t="s">
        <v>10</v>
      </c>
      <c r="C10" s="3" t="s">
        <v>8</v>
      </c>
      <c r="D10" s="6">
        <v>9095694.7803045306</v>
      </c>
      <c r="E10" s="6">
        <v>7105060.3593689315</v>
      </c>
      <c r="F10" s="6">
        <f t="shared" si="0"/>
        <v>-1990634.4209355991</v>
      </c>
      <c r="G10" s="14">
        <f t="shared" si="1"/>
        <v>-0.21885457560054045</v>
      </c>
      <c r="H10" s="5"/>
      <c r="I10" s="13"/>
    </row>
    <row r="11" spans="1:9">
      <c r="A11" s="4" t="s">
        <v>11</v>
      </c>
      <c r="B11" s="5" t="s">
        <v>12</v>
      </c>
      <c r="C11" s="3" t="s">
        <v>8</v>
      </c>
      <c r="D11" s="6">
        <f>D12+D14+D16</f>
        <v>3054010.18524177</v>
      </c>
      <c r="E11" s="6">
        <f>E12+E14+E16</f>
        <v>2934991.1159241116</v>
      </c>
      <c r="F11" s="6">
        <f t="shared" si="0"/>
        <v>-119019.06931765843</v>
      </c>
      <c r="G11" s="14">
        <f t="shared" si="1"/>
        <v>-3.8971405495897622E-2</v>
      </c>
      <c r="H11" s="5"/>
    </row>
    <row r="12" spans="1:9">
      <c r="A12" s="4" t="s">
        <v>13</v>
      </c>
      <c r="B12" s="5" t="s">
        <v>14</v>
      </c>
      <c r="C12" s="3" t="s">
        <v>8</v>
      </c>
      <c r="D12" s="16">
        <v>807431.00522941118</v>
      </c>
      <c r="E12" s="6">
        <v>761409.98043557222</v>
      </c>
      <c r="F12" s="6">
        <f t="shared" si="0"/>
        <v>-46021.024793838966</v>
      </c>
      <c r="G12" s="14">
        <f t="shared" si="1"/>
        <v>-5.6996851118893126E-2</v>
      </c>
      <c r="H12" s="5"/>
    </row>
    <row r="13" spans="1:9">
      <c r="A13" s="4" t="s">
        <v>15</v>
      </c>
      <c r="B13" s="5" t="s">
        <v>16</v>
      </c>
      <c r="C13" s="3" t="s">
        <v>8</v>
      </c>
      <c r="D13" s="16">
        <v>467801.92902702006</v>
      </c>
      <c r="E13" s="6">
        <v>867220.49037339026</v>
      </c>
      <c r="F13" s="6">
        <f t="shared" si="0"/>
        <v>399418.5613463702</v>
      </c>
      <c r="G13" s="14">
        <f t="shared" si="1"/>
        <v>0.85381982536309708</v>
      </c>
      <c r="H13" s="5"/>
    </row>
    <row r="14" spans="1:9">
      <c r="A14" s="4" t="s">
        <v>17</v>
      </c>
      <c r="B14" s="5" t="s">
        <v>18</v>
      </c>
      <c r="C14" s="3" t="s">
        <v>8</v>
      </c>
      <c r="D14" s="16">
        <v>1334851.4491468661</v>
      </c>
      <c r="E14" s="6">
        <v>1478180.5140683597</v>
      </c>
      <c r="F14" s="6">
        <f t="shared" si="0"/>
        <v>143329.06492149364</v>
      </c>
      <c r="G14" s="14">
        <f t="shared" si="1"/>
        <v>0.1073745434468371</v>
      </c>
      <c r="H14" s="5"/>
    </row>
    <row r="15" spans="1:9">
      <c r="A15" s="4" t="s">
        <v>19</v>
      </c>
      <c r="B15" s="5" t="s">
        <v>16</v>
      </c>
      <c r="C15" s="3" t="s">
        <v>8</v>
      </c>
      <c r="D15" s="16">
        <v>56172.444702831475</v>
      </c>
      <c r="E15" s="6">
        <v>62945.521381183229</v>
      </c>
      <c r="F15" s="6">
        <f t="shared" si="0"/>
        <v>6773.0766783517538</v>
      </c>
      <c r="G15" s="14">
        <f t="shared" si="1"/>
        <v>0.12057649821337302</v>
      </c>
      <c r="H15" s="5"/>
    </row>
    <row r="16" spans="1:9">
      <c r="A16" s="4" t="s">
        <v>20</v>
      </c>
      <c r="B16" s="5" t="s">
        <v>21</v>
      </c>
      <c r="C16" s="3" t="s">
        <v>8</v>
      </c>
      <c r="D16" s="16">
        <v>911727.73086549272</v>
      </c>
      <c r="E16" s="6">
        <v>695400.62142017926</v>
      </c>
      <c r="F16" s="6">
        <f t="shared" si="0"/>
        <v>-216327.10944531346</v>
      </c>
      <c r="G16" s="14">
        <f t="shared" si="1"/>
        <v>-0.23727161313822998</v>
      </c>
      <c r="H16" s="5"/>
    </row>
    <row r="17" spans="1:10">
      <c r="A17" s="4" t="s">
        <v>22</v>
      </c>
      <c r="B17" s="5" t="s">
        <v>23</v>
      </c>
      <c r="C17" s="3" t="s">
        <v>8</v>
      </c>
      <c r="D17" s="6">
        <f>D18+D19+D20+D21+D22+D23</f>
        <v>2264219.0246707415</v>
      </c>
      <c r="E17" s="6">
        <f>E18+E19+E20+E21+E22+E23</f>
        <v>1381420.0271567632</v>
      </c>
      <c r="F17" s="6">
        <f t="shared" si="0"/>
        <v>-882798.99751397828</v>
      </c>
      <c r="G17" s="14">
        <f t="shared" si="1"/>
        <v>-0.38989116684166775</v>
      </c>
      <c r="H17" s="5"/>
    </row>
    <row r="18" spans="1:10">
      <c r="A18" s="4" t="s">
        <v>24</v>
      </c>
      <c r="B18" s="5" t="s">
        <v>68</v>
      </c>
      <c r="C18" s="3" t="s">
        <v>8</v>
      </c>
      <c r="D18" s="6">
        <v>296115.26787822181</v>
      </c>
      <c r="E18" s="6">
        <v>144974.34044999999</v>
      </c>
      <c r="F18" s="6">
        <f t="shared" si="0"/>
        <v>-151140.92742822182</v>
      </c>
      <c r="G18" s="14">
        <f t="shared" si="1"/>
        <v>-0.51041247724645844</v>
      </c>
      <c r="H18" s="5"/>
    </row>
    <row r="19" spans="1:10">
      <c r="A19" s="4" t="s">
        <v>26</v>
      </c>
      <c r="B19" s="5" t="s">
        <v>69</v>
      </c>
      <c r="C19" s="3" t="s">
        <v>8</v>
      </c>
      <c r="D19" s="6">
        <v>342712.75679251971</v>
      </c>
      <c r="E19" s="6">
        <v>385098.67153437994</v>
      </c>
      <c r="F19" s="6">
        <f t="shared" si="0"/>
        <v>42385.914741860237</v>
      </c>
      <c r="G19" s="14">
        <f t="shared" si="1"/>
        <v>0.12367766854830244</v>
      </c>
      <c r="H19" s="5"/>
    </row>
    <row r="20" spans="1:10">
      <c r="A20" s="4" t="s">
        <v>28</v>
      </c>
      <c r="B20" s="5" t="s">
        <v>29</v>
      </c>
      <c r="C20" s="3" t="s">
        <v>8</v>
      </c>
      <c r="D20" s="6">
        <v>155350</v>
      </c>
      <c r="E20" s="6">
        <v>387530.84694160806</v>
      </c>
      <c r="F20" s="6">
        <f t="shared" si="0"/>
        <v>232180.84694160806</v>
      </c>
      <c r="G20" s="14">
        <f t="shared" si="1"/>
        <v>1.4945661212848926</v>
      </c>
      <c r="H20" s="5"/>
    </row>
    <row r="21" spans="1:10">
      <c r="A21" s="4" t="s">
        <v>30</v>
      </c>
      <c r="B21" s="5" t="s">
        <v>31</v>
      </c>
      <c r="C21" s="3" t="s">
        <v>8</v>
      </c>
      <c r="D21" s="6">
        <v>67075</v>
      </c>
      <c r="E21" s="6">
        <v>432613.08996077534</v>
      </c>
      <c r="F21" s="6">
        <f t="shared" si="0"/>
        <v>365538.08996077534</v>
      </c>
      <c r="G21" s="14">
        <f t="shared" si="1"/>
        <v>5.4496919859973962</v>
      </c>
      <c r="H21" s="5"/>
    </row>
    <row r="22" spans="1:10" ht="30">
      <c r="A22" s="4" t="s">
        <v>33</v>
      </c>
      <c r="B22" s="5" t="s">
        <v>32</v>
      </c>
      <c r="C22" s="3" t="s">
        <v>8</v>
      </c>
      <c r="D22" s="6">
        <v>1402966.0000000002</v>
      </c>
      <c r="E22" s="6">
        <v>31203.078270000002</v>
      </c>
      <c r="F22" s="6">
        <f t="shared" si="0"/>
        <v>-1371762.9217300003</v>
      </c>
      <c r="G22" s="14">
        <f t="shared" si="1"/>
        <v>-0.97775920566143448</v>
      </c>
      <c r="H22" s="5"/>
    </row>
    <row r="23" spans="1:10">
      <c r="A23" s="4" t="s">
        <v>70</v>
      </c>
      <c r="B23" s="5" t="s">
        <v>34</v>
      </c>
      <c r="C23" s="3" t="s">
        <v>8</v>
      </c>
      <c r="D23" s="6">
        <v>0</v>
      </c>
      <c r="E23" s="3"/>
      <c r="F23" s="6">
        <f t="shared" si="0"/>
        <v>0</v>
      </c>
      <c r="G23" s="14" t="str">
        <f t="shared" si="1"/>
        <v>-</v>
      </c>
      <c r="H23" s="5"/>
    </row>
    <row r="24" spans="1:10">
      <c r="A24" s="4" t="s">
        <v>35</v>
      </c>
      <c r="B24" s="5" t="s">
        <v>36</v>
      </c>
      <c r="C24" s="3" t="s">
        <v>8</v>
      </c>
      <c r="D24" s="6">
        <v>3339426.0466842833</v>
      </c>
      <c r="E24" s="6">
        <v>3338400.0111614168</v>
      </c>
      <c r="F24" s="6">
        <f t="shared" si="0"/>
        <v>-1026.0355228665285</v>
      </c>
      <c r="G24" s="14">
        <f t="shared" si="1"/>
        <v>-3.0724906272000822E-4</v>
      </c>
      <c r="H24" s="5"/>
    </row>
    <row r="25" spans="1:10" ht="30">
      <c r="A25" s="4" t="s">
        <v>37</v>
      </c>
      <c r="B25" s="5" t="s">
        <v>38</v>
      </c>
      <c r="C25" s="3" t="s">
        <v>8</v>
      </c>
      <c r="D25" s="6">
        <v>3339426.0466842833</v>
      </c>
      <c r="E25" s="6">
        <v>1542884.8012857577</v>
      </c>
      <c r="F25" s="6">
        <f t="shared" si="0"/>
        <v>-1796541.2453985256</v>
      </c>
      <c r="G25" s="14">
        <f t="shared" si="1"/>
        <v>-0.53797904798110796</v>
      </c>
      <c r="H25" s="5"/>
    </row>
    <row r="26" spans="1:10">
      <c r="A26" s="4" t="s">
        <v>39</v>
      </c>
      <c r="B26" s="5" t="s">
        <v>40</v>
      </c>
      <c r="C26" s="3" t="s">
        <v>8</v>
      </c>
      <c r="D26" s="6">
        <v>2289920.7835216308</v>
      </c>
      <c r="E26" s="6">
        <v>2297447.1267861696</v>
      </c>
      <c r="F26" s="6">
        <f t="shared" si="0"/>
        <v>7526.3432645387948</v>
      </c>
      <c r="G26" s="14">
        <f t="shared" si="1"/>
        <v>3.286726474862662E-3</v>
      </c>
      <c r="H26" s="5"/>
    </row>
    <row r="27" spans="1:10" ht="30">
      <c r="A27" s="4" t="s">
        <v>41</v>
      </c>
      <c r="B27" s="5" t="s">
        <v>38</v>
      </c>
      <c r="C27" s="3" t="s">
        <v>8</v>
      </c>
      <c r="D27" s="6">
        <v>1281396.5725259189</v>
      </c>
      <c r="E27" s="6">
        <v>0</v>
      </c>
      <c r="F27" s="6">
        <f t="shared" si="0"/>
        <v>-1281396.5725259189</v>
      </c>
      <c r="G27" s="14">
        <f t="shared" si="1"/>
        <v>-1</v>
      </c>
      <c r="H27" s="5"/>
    </row>
    <row r="28" spans="1:10" ht="30">
      <c r="A28" s="4" t="s">
        <v>42</v>
      </c>
      <c r="B28" s="5" t="s">
        <v>43</v>
      </c>
      <c r="C28" s="3" t="s">
        <v>8</v>
      </c>
      <c r="D28" s="6">
        <v>-1851881.2598138922</v>
      </c>
      <c r="E28" s="6">
        <v>-4250163.9216595283</v>
      </c>
      <c r="F28" s="6">
        <f t="shared" si="0"/>
        <v>-2398282.6618456361</v>
      </c>
      <c r="G28" s="14">
        <f t="shared" si="1"/>
        <v>1.2950520715818763</v>
      </c>
      <c r="H28" s="5"/>
      <c r="I28" s="13"/>
    </row>
    <row r="29" spans="1:10">
      <c r="A29" s="4" t="s">
        <v>44</v>
      </c>
      <c r="B29" s="5" t="s">
        <v>45</v>
      </c>
      <c r="C29" s="3" t="s">
        <v>8</v>
      </c>
      <c r="D29" s="6">
        <f>D13+D15</f>
        <v>523974.37372985156</v>
      </c>
      <c r="E29" s="6">
        <f>E13+E15</f>
        <v>930166.01175457344</v>
      </c>
      <c r="F29" s="6">
        <f t="shared" si="0"/>
        <v>406191.63802472188</v>
      </c>
      <c r="G29" s="14">
        <f t="shared" si="1"/>
        <v>0.77521279358242889</v>
      </c>
      <c r="H29" s="5"/>
    </row>
    <row r="30" spans="1:10" ht="30">
      <c r="A30" s="4" t="s">
        <v>46</v>
      </c>
      <c r="B30" s="5" t="s">
        <v>47</v>
      </c>
      <c r="C30" s="3" t="s">
        <v>8</v>
      </c>
      <c r="D30" s="6">
        <v>4309798.2647791244</v>
      </c>
      <c r="E30" s="6">
        <f>E31+D30-D31</f>
        <v>4051967.1835076003</v>
      </c>
      <c r="F30" s="6">
        <f t="shared" si="0"/>
        <v>-257831.08127152408</v>
      </c>
      <c r="G30" s="14">
        <f t="shared" si="1"/>
        <v>-5.982439674232358E-2</v>
      </c>
      <c r="H30" s="5"/>
      <c r="I30" s="13"/>
      <c r="J30" s="13"/>
    </row>
    <row r="31" spans="1:10" ht="30">
      <c r="A31" s="4" t="s">
        <v>9</v>
      </c>
      <c r="B31" s="5" t="s">
        <v>48</v>
      </c>
      <c r="C31" s="3" t="s">
        <v>8</v>
      </c>
      <c r="D31" s="6">
        <v>3561715.0347791244</v>
      </c>
      <c r="E31" s="6">
        <v>3303883.9535076004</v>
      </c>
      <c r="F31" s="6">
        <f t="shared" si="0"/>
        <v>-257831.08127152408</v>
      </c>
      <c r="G31" s="14">
        <f t="shared" si="1"/>
        <v>-7.2389587250489607E-2</v>
      </c>
      <c r="H31" s="5"/>
    </row>
    <row r="32" spans="1:10">
      <c r="A32" s="4" t="s">
        <v>49</v>
      </c>
      <c r="B32" s="5" t="s">
        <v>50</v>
      </c>
      <c r="C32" s="3"/>
      <c r="D32" s="6"/>
      <c r="E32" s="3"/>
      <c r="F32" s="17"/>
      <c r="G32" s="17"/>
      <c r="H32" s="5"/>
    </row>
    <row r="33" spans="1:8" ht="45">
      <c r="A33" s="4" t="s">
        <v>9</v>
      </c>
      <c r="B33" s="5" t="s">
        <v>72</v>
      </c>
      <c r="C33" s="3"/>
      <c r="D33" s="6"/>
      <c r="E33" s="3" t="s">
        <v>51</v>
      </c>
      <c r="F33" s="17"/>
      <c r="G33" s="17"/>
      <c r="H33" s="7" t="s">
        <v>51</v>
      </c>
    </row>
    <row r="34" spans="1:8">
      <c r="A34" s="4" t="s">
        <v>11</v>
      </c>
      <c r="B34" s="5" t="s">
        <v>52</v>
      </c>
      <c r="C34" s="3" t="s">
        <v>53</v>
      </c>
      <c r="D34" s="14">
        <v>0.11</v>
      </c>
      <c r="E34" s="3" t="s">
        <v>51</v>
      </c>
      <c r="F34" s="17"/>
      <c r="G34" s="17"/>
      <c r="H34" s="7" t="s">
        <v>51</v>
      </c>
    </row>
    <row r="35" spans="1:8" ht="30">
      <c r="A35" s="4" t="s">
        <v>22</v>
      </c>
      <c r="B35" s="5" t="s">
        <v>54</v>
      </c>
      <c r="C35" s="3" t="s">
        <v>53</v>
      </c>
      <c r="D35" s="14">
        <v>0.01</v>
      </c>
      <c r="E35" s="3" t="s">
        <v>51</v>
      </c>
      <c r="F35" s="17"/>
      <c r="G35" s="17"/>
      <c r="H35" s="7" t="s">
        <v>51</v>
      </c>
    </row>
    <row r="36" spans="1:8" ht="30">
      <c r="A36" s="4" t="s">
        <v>55</v>
      </c>
      <c r="B36" s="5" t="s">
        <v>56</v>
      </c>
      <c r="C36" s="3" t="s">
        <v>53</v>
      </c>
      <c r="D36" s="14" t="s">
        <v>57</v>
      </c>
      <c r="E36" s="3" t="s">
        <v>51</v>
      </c>
      <c r="F36" s="17"/>
      <c r="G36" s="17"/>
      <c r="H36" s="7" t="s">
        <v>51</v>
      </c>
    </row>
    <row r="38" spans="1:8">
      <c r="A38" s="9" t="s">
        <v>58</v>
      </c>
      <c r="B38" s="9"/>
      <c r="C38" s="9"/>
      <c r="D38" s="15"/>
      <c r="E38" s="9"/>
      <c r="F38" s="9"/>
      <c r="G38" s="9"/>
      <c r="H38" s="9"/>
    </row>
    <row r="39" spans="1:8" ht="12.75" customHeight="1">
      <c r="A39" s="21" t="s">
        <v>59</v>
      </c>
      <c r="B39" s="22"/>
      <c r="C39" s="22"/>
      <c r="D39" s="22"/>
      <c r="E39" s="22"/>
      <c r="F39" s="22"/>
      <c r="G39" s="22"/>
      <c r="H39" s="22"/>
    </row>
    <row r="40" spans="1:8" ht="28.5" hidden="1" customHeight="1">
      <c r="A40" s="21" t="s">
        <v>60</v>
      </c>
      <c r="B40" s="22"/>
      <c r="C40" s="22"/>
      <c r="D40" s="22"/>
      <c r="E40" s="22"/>
      <c r="F40" s="22"/>
      <c r="G40" s="22"/>
      <c r="H40" s="22"/>
    </row>
    <row r="41" spans="1:8" ht="51" hidden="1" customHeight="1">
      <c r="A41" s="21" t="s">
        <v>61</v>
      </c>
      <c r="B41" s="22"/>
      <c r="C41" s="22"/>
      <c r="D41" s="22"/>
      <c r="E41" s="22"/>
      <c r="F41" s="22"/>
      <c r="G41" s="22"/>
      <c r="H41" s="22"/>
    </row>
  </sheetData>
  <mergeCells count="13">
    <mergeCell ref="A39:H39"/>
    <mergeCell ref="A40:H40"/>
    <mergeCell ref="A41:H41"/>
    <mergeCell ref="A2:H2"/>
    <mergeCell ref="A3:H3"/>
    <mergeCell ref="A4:H4"/>
    <mergeCell ref="A5:H5"/>
    <mergeCell ref="A7:A8"/>
    <mergeCell ref="B7:B8"/>
    <mergeCell ref="C7:C8"/>
    <mergeCell ref="D7:E7"/>
    <mergeCell ref="H7:H8"/>
    <mergeCell ref="F7:G7"/>
  </mergeCells>
  <pageMargins left="0.54" right="0.39" top="0.31" bottom="0.4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opLeftCell="A8" workbookViewId="0">
      <selection activeCell="E11" sqref="E11"/>
    </sheetView>
  </sheetViews>
  <sheetFormatPr defaultRowHeight="15" outlineLevelRow="1"/>
  <cols>
    <col min="1" max="1" width="6.28515625" customWidth="1"/>
    <col min="2" max="2" width="56.140625" customWidth="1"/>
    <col min="3" max="3" width="10.85546875" customWidth="1"/>
    <col min="4" max="4" width="15.42578125" customWidth="1"/>
    <col min="5" max="5" width="10.140625" bestFit="1" customWidth="1"/>
    <col min="6" max="6" width="10.7109375" customWidth="1"/>
    <col min="7" max="7" width="9.140625" customWidth="1"/>
    <col min="8" max="8" width="25.28515625" hidden="1" customWidth="1"/>
    <col min="9" max="9" width="10.28515625" bestFit="1" customWidth="1"/>
  </cols>
  <sheetData>
    <row r="2" spans="1:9" ht="15.75">
      <c r="A2" s="28" t="s">
        <v>64</v>
      </c>
      <c r="B2" s="28"/>
      <c r="C2" s="28"/>
      <c r="D2" s="28"/>
      <c r="E2" s="28"/>
      <c r="F2" s="28"/>
      <c r="G2" s="28"/>
      <c r="H2" s="28"/>
    </row>
    <row r="3" spans="1:9" ht="15.75">
      <c r="A3" s="28" t="s">
        <v>65</v>
      </c>
      <c r="B3" s="28"/>
      <c r="C3" s="28"/>
      <c r="D3" s="28"/>
      <c r="E3" s="28"/>
      <c r="F3" s="28"/>
      <c r="G3" s="28"/>
      <c r="H3" s="28"/>
    </row>
    <row r="4" spans="1:9" ht="15.75">
      <c r="A4" s="28" t="s">
        <v>66</v>
      </c>
      <c r="B4" s="28"/>
      <c r="C4" s="28"/>
      <c r="D4" s="28"/>
      <c r="E4" s="28"/>
      <c r="F4" s="28"/>
      <c r="G4" s="28"/>
      <c r="H4" s="28"/>
    </row>
    <row r="5" spans="1:9" ht="15.75">
      <c r="A5" s="28" t="s">
        <v>71</v>
      </c>
      <c r="B5" s="28"/>
      <c r="C5" s="28"/>
      <c r="D5" s="28"/>
      <c r="E5" s="28"/>
      <c r="F5" s="28"/>
      <c r="G5" s="28"/>
      <c r="H5" s="28"/>
    </row>
    <row r="6" spans="1:9">
      <c r="A6" s="1"/>
      <c r="B6" s="1"/>
      <c r="C6" s="1"/>
      <c r="D6" s="12">
        <f>D9+D30</f>
        <v>14129707.654044906</v>
      </c>
      <c r="E6" s="12">
        <f>E9+E30</f>
        <v>14489750.665889997</v>
      </c>
      <c r="F6" s="12">
        <f>E6-D6</f>
        <v>360043.01184509136</v>
      </c>
      <c r="G6" s="1"/>
      <c r="H6" s="1"/>
    </row>
    <row r="7" spans="1:9">
      <c r="A7" s="24" t="s">
        <v>0</v>
      </c>
      <c r="B7" s="25" t="s">
        <v>1</v>
      </c>
      <c r="C7" s="24" t="s">
        <v>2</v>
      </c>
      <c r="D7" s="25" t="s">
        <v>73</v>
      </c>
      <c r="E7" s="25"/>
      <c r="F7" s="26" t="s">
        <v>75</v>
      </c>
      <c r="G7" s="27"/>
      <c r="H7" s="25" t="s">
        <v>3</v>
      </c>
      <c r="I7" s="2"/>
    </row>
    <row r="8" spans="1:9">
      <c r="A8" s="25"/>
      <c r="B8" s="25"/>
      <c r="C8" s="25"/>
      <c r="D8" s="3" t="s">
        <v>4</v>
      </c>
      <c r="E8" s="3" t="s">
        <v>5</v>
      </c>
      <c r="F8" s="17" t="s">
        <v>76</v>
      </c>
      <c r="G8" s="17" t="s">
        <v>77</v>
      </c>
      <c r="H8" s="25"/>
    </row>
    <row r="9" spans="1:9">
      <c r="A9" s="4" t="s">
        <v>6</v>
      </c>
      <c r="B9" s="5" t="s">
        <v>7</v>
      </c>
      <c r="C9" s="3" t="s">
        <v>8</v>
      </c>
      <c r="D9" s="6">
        <v>11303209.10944796</v>
      </c>
      <c r="E9" s="6">
        <v>11517345.853609962</v>
      </c>
      <c r="F9" s="6">
        <f t="shared" ref="F9:F31" si="0">E9-D9</f>
        <v>214136.74416200258</v>
      </c>
      <c r="G9" s="14">
        <f t="shared" ref="G9:G31" si="1">IFERROR(F9/D9,"-")</f>
        <v>1.8944774186563807E-2</v>
      </c>
      <c r="H9" s="5"/>
    </row>
    <row r="10" spans="1:9" ht="30">
      <c r="A10" s="4" t="s">
        <v>9</v>
      </c>
      <c r="B10" s="5" t="s">
        <v>10</v>
      </c>
      <c r="C10" s="3" t="s">
        <v>8</v>
      </c>
      <c r="D10" s="6">
        <v>5896467.5250733513</v>
      </c>
      <c r="E10" s="6">
        <v>6198267.0396103794</v>
      </c>
      <c r="F10" s="6">
        <f t="shared" si="0"/>
        <v>301799.51453702804</v>
      </c>
      <c r="G10" s="14">
        <f t="shared" si="1"/>
        <v>5.1183104673042983E-2</v>
      </c>
      <c r="H10" s="5"/>
      <c r="I10" s="13">
        <f>D10-D11-D17-D24-D26-D28</f>
        <v>0.26999999937834218</v>
      </c>
    </row>
    <row r="11" spans="1:9" ht="30">
      <c r="A11" s="4" t="s">
        <v>11</v>
      </c>
      <c r="B11" s="5" t="s">
        <v>12</v>
      </c>
      <c r="C11" s="3" t="s">
        <v>8</v>
      </c>
      <c r="D11" s="6">
        <f>D12+D14+D16</f>
        <v>2656822.1418450843</v>
      </c>
      <c r="E11" s="6">
        <f>E12+E14+E16</f>
        <v>2873724.8549658889</v>
      </c>
      <c r="F11" s="6">
        <f t="shared" si="0"/>
        <v>216902.71312080463</v>
      </c>
      <c r="G11" s="14">
        <f t="shared" si="1"/>
        <v>8.1639907205144011E-2</v>
      </c>
      <c r="H11" s="5"/>
    </row>
    <row r="12" spans="1:9">
      <c r="A12" s="4" t="s">
        <v>13</v>
      </c>
      <c r="B12" s="5" t="s">
        <v>14</v>
      </c>
      <c r="C12" s="3" t="s">
        <v>8</v>
      </c>
      <c r="D12" s="6">
        <v>694060.89086803212</v>
      </c>
      <c r="E12" s="6">
        <v>655298.09961442801</v>
      </c>
      <c r="F12" s="6">
        <f t="shared" si="0"/>
        <v>-38762.791253604111</v>
      </c>
      <c r="G12" s="14">
        <f t="shared" si="1"/>
        <v>-5.584926591257023E-2</v>
      </c>
      <c r="H12" s="5"/>
    </row>
    <row r="13" spans="1:9">
      <c r="A13" s="4" t="s">
        <v>15</v>
      </c>
      <c r="B13" s="5" t="s">
        <v>16</v>
      </c>
      <c r="C13" s="3" t="s">
        <v>8</v>
      </c>
      <c r="D13" s="16">
        <v>359857.81867857603</v>
      </c>
      <c r="E13" s="6">
        <v>482055.33990660985</v>
      </c>
      <c r="F13" s="6">
        <f t="shared" si="0"/>
        <v>122197.52122803382</v>
      </c>
      <c r="G13" s="14">
        <f t="shared" si="1"/>
        <v>0.33957167215860967</v>
      </c>
      <c r="H13" s="5"/>
    </row>
    <row r="14" spans="1:9">
      <c r="A14" s="4" t="s">
        <v>17</v>
      </c>
      <c r="B14" s="5" t="s">
        <v>18</v>
      </c>
      <c r="C14" s="3" t="s">
        <v>8</v>
      </c>
      <c r="D14" s="16">
        <v>1184171.9846413508</v>
      </c>
      <c r="E14" s="6">
        <v>1460788.7964316399</v>
      </c>
      <c r="F14" s="6">
        <f t="shared" si="0"/>
        <v>276616.81179028912</v>
      </c>
      <c r="G14" s="14">
        <f t="shared" si="1"/>
        <v>0.23359513261417666</v>
      </c>
      <c r="H14" s="5"/>
    </row>
    <row r="15" spans="1:9">
      <c r="A15" s="4" t="s">
        <v>19</v>
      </c>
      <c r="B15" s="5" t="s">
        <v>16</v>
      </c>
      <c r="C15" s="3" t="s">
        <v>8</v>
      </c>
      <c r="D15" s="16">
        <v>62771.283906038487</v>
      </c>
      <c r="E15" s="6">
        <v>52780.917808816768</v>
      </c>
      <c r="F15" s="6">
        <f t="shared" si="0"/>
        <v>-9990.3660972217185</v>
      </c>
      <c r="G15" s="14">
        <f t="shared" si="1"/>
        <v>-0.15915503834804728</v>
      </c>
      <c r="H15" s="5"/>
    </row>
    <row r="16" spans="1:9">
      <c r="A16" s="4" t="s">
        <v>20</v>
      </c>
      <c r="B16" s="5" t="s">
        <v>21</v>
      </c>
      <c r="C16" s="3" t="s">
        <v>8</v>
      </c>
      <c r="D16" s="6">
        <v>778589.26633570134</v>
      </c>
      <c r="E16" s="6">
        <v>757637.95891982061</v>
      </c>
      <c r="F16" s="6">
        <f t="shared" si="0"/>
        <v>-20951.307415880729</v>
      </c>
      <c r="G16" s="14">
        <f t="shared" si="1"/>
        <v>-2.6909319614030272E-2</v>
      </c>
      <c r="H16" s="5"/>
    </row>
    <row r="17" spans="1:10">
      <c r="A17" s="4" t="s">
        <v>22</v>
      </c>
      <c r="B17" s="5" t="s">
        <v>23</v>
      </c>
      <c r="C17" s="3" t="s">
        <v>8</v>
      </c>
      <c r="D17" s="6">
        <f>D18+D19+D20+D21+D22+D23</f>
        <v>565203.31890755566</v>
      </c>
      <c r="E17" s="6">
        <f>E18+E19+E20+E21+E22+E23</f>
        <v>839547.07026323664</v>
      </c>
      <c r="F17" s="6">
        <f t="shared" si="0"/>
        <v>274343.75135568099</v>
      </c>
      <c r="G17" s="14">
        <f t="shared" si="1"/>
        <v>0.48538949114089064</v>
      </c>
      <c r="H17" s="5"/>
    </row>
    <row r="18" spans="1:10" outlineLevel="1">
      <c r="A18" s="4" t="s">
        <v>24</v>
      </c>
      <c r="B18" s="5" t="s">
        <v>25</v>
      </c>
      <c r="C18" s="3" t="s">
        <v>8</v>
      </c>
      <c r="D18" s="6">
        <v>868.58</v>
      </c>
      <c r="E18" s="6">
        <v>691.06389000000001</v>
      </c>
      <c r="F18" s="6">
        <f t="shared" si="0"/>
        <v>-177.51611000000003</v>
      </c>
      <c r="G18" s="14">
        <f t="shared" si="1"/>
        <v>-0.20437508346957103</v>
      </c>
      <c r="H18" s="5"/>
    </row>
    <row r="19" spans="1:10" outlineLevel="1">
      <c r="A19" s="4" t="s">
        <v>26</v>
      </c>
      <c r="B19" s="5" t="s">
        <v>27</v>
      </c>
      <c r="C19" s="3" t="s">
        <v>8</v>
      </c>
      <c r="D19" s="6">
        <v>330666.68</v>
      </c>
      <c r="E19" s="6">
        <v>386384.25607561995</v>
      </c>
      <c r="F19" s="6">
        <f t="shared" si="0"/>
        <v>55717.57607561996</v>
      </c>
      <c r="G19" s="14">
        <f t="shared" si="1"/>
        <v>0.16850072730527296</v>
      </c>
      <c r="H19" s="5"/>
    </row>
    <row r="20" spans="1:10" outlineLevel="1">
      <c r="A20" s="4" t="s">
        <v>28</v>
      </c>
      <c r="B20" s="5" t="s">
        <v>29</v>
      </c>
      <c r="C20" s="3" t="s">
        <v>8</v>
      </c>
      <c r="D20" s="6">
        <v>10868.718907555565</v>
      </c>
      <c r="E20" s="6">
        <v>258514.26687839199</v>
      </c>
      <c r="F20" s="6">
        <f t="shared" si="0"/>
        <v>247645.54797083643</v>
      </c>
      <c r="G20" s="14">
        <f t="shared" si="1"/>
        <v>22.785164477727143</v>
      </c>
      <c r="H20" s="5"/>
    </row>
    <row r="21" spans="1:10" outlineLevel="1">
      <c r="A21" s="4" t="s">
        <v>30</v>
      </c>
      <c r="B21" s="5" t="s">
        <v>31</v>
      </c>
      <c r="C21" s="3" t="s">
        <v>8</v>
      </c>
      <c r="D21" s="6">
        <v>86616.44</v>
      </c>
      <c r="E21" s="6">
        <v>67280.853449224669</v>
      </c>
      <c r="F21" s="6">
        <f t="shared" si="0"/>
        <v>-19335.586550775333</v>
      </c>
      <c r="G21" s="14">
        <f t="shared" si="1"/>
        <v>-0.22323229343962109</v>
      </c>
      <c r="H21" s="5"/>
    </row>
    <row r="22" spans="1:10" ht="45" outlineLevel="1">
      <c r="A22" s="4" t="s">
        <v>30</v>
      </c>
      <c r="B22" s="5" t="s">
        <v>32</v>
      </c>
      <c r="C22" s="3" t="s">
        <v>8</v>
      </c>
      <c r="D22" s="6">
        <v>136182.90000000002</v>
      </c>
      <c r="E22" s="6">
        <v>126676.62996999999</v>
      </c>
      <c r="F22" s="6">
        <f t="shared" si="0"/>
        <v>-9506.2700300000288</v>
      </c>
      <c r="G22" s="14">
        <f t="shared" si="1"/>
        <v>-6.9805166654550804E-2</v>
      </c>
      <c r="H22" s="5"/>
    </row>
    <row r="23" spans="1:10" outlineLevel="1">
      <c r="A23" s="4" t="s">
        <v>33</v>
      </c>
      <c r="B23" s="5" t="s">
        <v>34</v>
      </c>
      <c r="C23" s="3" t="s">
        <v>8</v>
      </c>
      <c r="D23" s="6">
        <v>0</v>
      </c>
      <c r="E23" s="3"/>
      <c r="F23" s="6">
        <f t="shared" si="0"/>
        <v>0</v>
      </c>
      <c r="G23" s="14" t="str">
        <f t="shared" si="1"/>
        <v>-</v>
      </c>
      <c r="H23" s="5"/>
    </row>
    <row r="24" spans="1:10">
      <c r="A24" s="4" t="s">
        <v>35</v>
      </c>
      <c r="B24" s="5" t="s">
        <v>36</v>
      </c>
      <c r="C24" s="3" t="s">
        <v>8</v>
      </c>
      <c r="D24" s="6">
        <v>2128435.2439011978</v>
      </c>
      <c r="E24" s="6">
        <v>2130395.2276576869</v>
      </c>
      <c r="F24" s="6">
        <f t="shared" si="0"/>
        <v>1959.9837564891204</v>
      </c>
      <c r="G24" s="14">
        <f t="shared" si="1"/>
        <v>9.2085665378133675E-4</v>
      </c>
      <c r="H24" s="5"/>
    </row>
    <row r="25" spans="1:10" ht="30">
      <c r="A25" s="4" t="s">
        <v>37</v>
      </c>
      <c r="B25" s="5" t="s">
        <v>38</v>
      </c>
      <c r="C25" s="3" t="s">
        <v>8</v>
      </c>
      <c r="D25" s="6">
        <v>2004880.3934184876</v>
      </c>
      <c r="E25" s="6">
        <v>-2.2033869754523039E-5</v>
      </c>
      <c r="F25" s="6">
        <f t="shared" si="0"/>
        <v>-2004880.3934405216</v>
      </c>
      <c r="G25" s="14">
        <f t="shared" si="1"/>
        <v>-1.0000000000109901</v>
      </c>
      <c r="H25" s="5"/>
    </row>
    <row r="26" spans="1:10">
      <c r="A26" s="4" t="s">
        <v>39</v>
      </c>
      <c r="B26" s="5" t="s">
        <v>40</v>
      </c>
      <c r="C26" s="3" t="s">
        <v>8</v>
      </c>
      <c r="D26" s="6">
        <v>750204.31627180125</v>
      </c>
      <c r="E26" s="6">
        <v>763218.92161552201</v>
      </c>
      <c r="F26" s="6">
        <f t="shared" si="0"/>
        <v>13014.605343720759</v>
      </c>
      <c r="G26" s="14">
        <f t="shared" si="1"/>
        <v>1.734808113128148E-2</v>
      </c>
      <c r="H26" s="5"/>
    </row>
    <row r="27" spans="1:10" ht="30">
      <c r="A27" s="4" t="s">
        <v>41</v>
      </c>
      <c r="B27" s="5" t="s">
        <v>38</v>
      </c>
      <c r="C27" s="3" t="s">
        <v>8</v>
      </c>
      <c r="D27" s="6">
        <v>0</v>
      </c>
      <c r="E27" s="6">
        <v>0</v>
      </c>
      <c r="F27" s="6">
        <f t="shared" si="0"/>
        <v>0</v>
      </c>
      <c r="G27" s="14" t="str">
        <f t="shared" si="1"/>
        <v>-</v>
      </c>
      <c r="H27" s="5"/>
    </row>
    <row r="28" spans="1:10" ht="30">
      <c r="A28" s="4" t="s">
        <v>42</v>
      </c>
      <c r="B28" s="5" t="s">
        <v>43</v>
      </c>
      <c r="C28" s="3" t="s">
        <v>8</v>
      </c>
      <c r="D28" s="6">
        <v>-204197.765852287</v>
      </c>
      <c r="E28" s="6">
        <v>-368278.76489195426</v>
      </c>
      <c r="F28" s="6">
        <f t="shared" si="0"/>
        <v>-164080.99903966725</v>
      </c>
      <c r="G28" s="14">
        <f t="shared" si="1"/>
        <v>0.80353963891240854</v>
      </c>
      <c r="H28" s="5"/>
      <c r="I28" s="13"/>
      <c r="J28" s="13"/>
    </row>
    <row r="29" spans="1:10">
      <c r="A29" s="4" t="s">
        <v>44</v>
      </c>
      <c r="B29" s="5" t="s">
        <v>45</v>
      </c>
      <c r="C29" s="3" t="s">
        <v>8</v>
      </c>
      <c r="D29" s="6">
        <f>D13+D15</f>
        <v>422629.10258461453</v>
      </c>
      <c r="E29" s="6">
        <f>E13+E15</f>
        <v>534836.25771542662</v>
      </c>
      <c r="F29" s="6">
        <f t="shared" si="0"/>
        <v>112207.15513081208</v>
      </c>
      <c r="G29" s="14">
        <f t="shared" si="1"/>
        <v>0.26549793765881774</v>
      </c>
      <c r="H29" s="5"/>
    </row>
    <row r="30" spans="1:10" ht="30">
      <c r="A30" s="4" t="s">
        <v>46</v>
      </c>
      <c r="B30" s="5" t="s">
        <v>47</v>
      </c>
      <c r="C30" s="3" t="s">
        <v>8</v>
      </c>
      <c r="D30" s="6">
        <v>2826498.5445969459</v>
      </c>
      <c r="E30" s="6">
        <f>E31+D30-D31</f>
        <v>2972404.8122800346</v>
      </c>
      <c r="F30" s="6">
        <f t="shared" si="0"/>
        <v>145906.26768308878</v>
      </c>
      <c r="G30" s="14">
        <f t="shared" si="1"/>
        <v>5.1620853639567248E-2</v>
      </c>
      <c r="H30" s="5"/>
    </row>
    <row r="31" spans="1:10" ht="30">
      <c r="A31" s="4" t="s">
        <v>9</v>
      </c>
      <c r="B31" s="5" t="s">
        <v>48</v>
      </c>
      <c r="C31" s="3" t="s">
        <v>8</v>
      </c>
      <c r="D31" s="6">
        <v>1965647.9800000004</v>
      </c>
      <c r="E31" s="6">
        <v>2111554.2476830897</v>
      </c>
      <c r="F31" s="6">
        <f t="shared" si="0"/>
        <v>145906.26768308925</v>
      </c>
      <c r="G31" s="14">
        <f t="shared" si="1"/>
        <v>7.4228076017501976E-2</v>
      </c>
      <c r="H31" s="5"/>
    </row>
    <row r="32" spans="1:10">
      <c r="A32" s="4" t="s">
        <v>49</v>
      </c>
      <c r="B32" s="5" t="s">
        <v>50</v>
      </c>
      <c r="C32" s="3" t="s">
        <v>53</v>
      </c>
      <c r="D32" s="4"/>
      <c r="E32" s="3"/>
      <c r="F32" s="17"/>
      <c r="G32" s="17"/>
      <c r="H32" s="5"/>
    </row>
    <row r="33" spans="1:8" ht="45">
      <c r="A33" s="4" t="s">
        <v>9</v>
      </c>
      <c r="B33" s="5" t="s">
        <v>72</v>
      </c>
      <c r="C33" s="3" t="s">
        <v>53</v>
      </c>
      <c r="D33" s="14"/>
      <c r="E33" s="3" t="s">
        <v>51</v>
      </c>
      <c r="F33" s="17"/>
      <c r="G33" s="17"/>
      <c r="H33" s="7" t="s">
        <v>51</v>
      </c>
    </row>
    <row r="34" spans="1:8">
      <c r="A34" s="4" t="s">
        <v>11</v>
      </c>
      <c r="B34" s="5" t="s">
        <v>52</v>
      </c>
      <c r="C34" s="3" t="s">
        <v>53</v>
      </c>
      <c r="D34" s="14">
        <v>0.11</v>
      </c>
      <c r="E34" s="3" t="s">
        <v>51</v>
      </c>
      <c r="F34" s="17"/>
      <c r="G34" s="17"/>
      <c r="H34" s="7" t="s">
        <v>51</v>
      </c>
    </row>
    <row r="35" spans="1:8" ht="30">
      <c r="A35" s="4" t="s">
        <v>22</v>
      </c>
      <c r="B35" s="5" t="s">
        <v>54</v>
      </c>
      <c r="C35" s="3" t="s">
        <v>53</v>
      </c>
      <c r="D35" s="14">
        <v>0.01</v>
      </c>
      <c r="E35" s="3" t="s">
        <v>51</v>
      </c>
      <c r="F35" s="17"/>
      <c r="G35" s="17"/>
      <c r="H35" s="7" t="s">
        <v>51</v>
      </c>
    </row>
    <row r="36" spans="1:8" ht="45">
      <c r="A36" s="4" t="s">
        <v>55</v>
      </c>
      <c r="B36" s="5" t="s">
        <v>56</v>
      </c>
      <c r="C36" s="3" t="s">
        <v>53</v>
      </c>
      <c r="D36" s="18" t="s">
        <v>57</v>
      </c>
      <c r="E36" s="3" t="s">
        <v>51</v>
      </c>
      <c r="F36" s="17"/>
      <c r="G36" s="17"/>
      <c r="H36" s="7" t="s">
        <v>51</v>
      </c>
    </row>
    <row r="38" spans="1:8">
      <c r="A38" s="9" t="s">
        <v>58</v>
      </c>
      <c r="B38" s="9"/>
      <c r="C38" s="9"/>
      <c r="D38" s="9"/>
      <c r="E38" s="9"/>
      <c r="F38" s="9"/>
      <c r="G38" s="9"/>
      <c r="H38" s="9"/>
    </row>
    <row r="39" spans="1:8" ht="12.75" customHeight="1">
      <c r="A39" s="21" t="s">
        <v>59</v>
      </c>
      <c r="B39" s="22"/>
      <c r="C39" s="22"/>
      <c r="D39" s="22"/>
      <c r="E39" s="22"/>
      <c r="F39" s="22"/>
      <c r="G39" s="22"/>
      <c r="H39" s="22"/>
    </row>
    <row r="40" spans="1:8" ht="28.5" hidden="1" customHeight="1">
      <c r="A40" s="21" t="s">
        <v>60</v>
      </c>
      <c r="B40" s="22"/>
      <c r="C40" s="22"/>
      <c r="D40" s="22"/>
      <c r="E40" s="22"/>
      <c r="F40" s="22"/>
      <c r="G40" s="22"/>
      <c r="H40" s="22"/>
    </row>
    <row r="41" spans="1:8" ht="51" hidden="1" customHeight="1">
      <c r="A41" s="21" t="s">
        <v>61</v>
      </c>
      <c r="B41" s="22"/>
      <c r="C41" s="22"/>
      <c r="D41" s="22"/>
      <c r="E41" s="22"/>
      <c r="F41" s="22"/>
      <c r="G41" s="22"/>
      <c r="H41" s="22"/>
    </row>
  </sheetData>
  <mergeCells count="13">
    <mergeCell ref="A39:H39"/>
    <mergeCell ref="A40:H40"/>
    <mergeCell ref="A41:H41"/>
    <mergeCell ref="A2:H2"/>
    <mergeCell ref="A3:H3"/>
    <mergeCell ref="A4:H4"/>
    <mergeCell ref="A5:H5"/>
    <mergeCell ref="A7:A8"/>
    <mergeCell ref="B7:B8"/>
    <mergeCell ref="C7:C8"/>
    <mergeCell ref="D7:E7"/>
    <mergeCell ref="H7:H8"/>
    <mergeCell ref="F7:G7"/>
  </mergeCells>
  <pageMargins left="0.54" right="0.39" top="0.31" bottom="0.4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ЛЭ 2013</vt:lpstr>
      <vt:lpstr>СПб 2013</vt:lpstr>
      <vt:lpstr>ЛО 2013</vt:lpstr>
      <vt:lpstr>'ЛО 2013'!Область_печати</vt:lpstr>
      <vt:lpstr>'ЛЭ 2013'!Область_печати</vt:lpstr>
      <vt:lpstr>'СПб 2013'!Область_печати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Черепанова</dc:creator>
  <cp:lastModifiedBy>Гоголева Арина Сергеевна</cp:lastModifiedBy>
  <cp:lastPrinted>2013-02-15T06:26:38Z</cp:lastPrinted>
  <dcterms:created xsi:type="dcterms:W3CDTF">2012-02-07T08:33:28Z</dcterms:created>
  <dcterms:modified xsi:type="dcterms:W3CDTF">2015-08-06T11:19:20Z</dcterms:modified>
</cp:coreProperties>
</file>